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29C73521-333F-4D65-B25C-5BC7BB86AD46}" xr6:coauthVersionLast="36" xr6:coauthVersionMax="46" xr10:uidLastSave="{00000000-0000-0000-0000-000000000000}"/>
  <bookViews>
    <workbookView xWindow="0" yWindow="0" windowWidth="20520" windowHeight="9435" tabRatio="893" activeTab="2" xr2:uid="{00000000-000D-0000-FFFF-FFFF00000000}"/>
  </bookViews>
  <sheets>
    <sheet name="Lies mich" sheetId="11" r:id="rId1"/>
    <sheet name="DPNK-Stamm" sheetId="1" r:id="rId2"/>
    <sheet name="Eisen- u Metallv. Gewerbe" sheetId="2" r:id="rId3"/>
  </sheets>
  <externalReferences>
    <externalReference r:id="rId4"/>
    <externalReference r:id="rId5"/>
  </externalReferences>
  <definedNames>
    <definedName name="_GZ">#REF!</definedName>
    <definedName name="_MLK_Min">#REF!</definedName>
    <definedName name="_MLK_STD">#REF!</definedName>
    <definedName name="_MLP_Min">#REF!</definedName>
    <definedName name="_MLP_Std">#REF!</definedName>
    <definedName name="AufzahlungsSTD" localSheetId="2">'[1]Stamm KV-Daten'!$A$50:$A$54</definedName>
    <definedName name="AufzahlungsStdEURO" localSheetId="2">'[1]Stamm KV-Daten'!$A$56:$A$60</definedName>
    <definedName name="DienstreiseSTD" localSheetId="2">'[1]Stamm KV-Daten'!$A$112:$A$114</definedName>
    <definedName name="DienstreiseTAG" localSheetId="2">'[1]Stamm KV-Daten'!$A$98:$A$109</definedName>
    <definedName name="DienstreiseWOCHE" localSheetId="2">'[1]Stamm KV-Daten'!$A$117:$A$122</definedName>
    <definedName name="_xlnm.Print_Area" localSheetId="2">'Eisen- u Metallv. Gewerbe'!$A$1:$J$107</definedName>
    <definedName name="ErschwernisZul" localSheetId="2">'[1]Stamm KV-Daten'!$A$66:$A$92</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VBezeichnung" localSheetId="2">'[1]Stamm KV-Daten'!$A$7:$A$33</definedName>
    <definedName name="Liter_kWh">[2]Basiswerte!$B$26</definedName>
    <definedName name="MehrarbeitsStd" localSheetId="2">'[1]Stamm KV-Daten'!$A$39:$A$48</definedName>
    <definedName name="sdsddsdsds" hidden="1">{"'Zusammenfassung für ÖSTAT'!$A$1:$G$55"}</definedName>
    <definedName name="UmlagenK3spalteA" localSheetId="2">[1]Projekt!$A$233:$A$237</definedName>
    <definedName name="wwwww" hidden="1">{"'Zusammenfassung für ÖSTAT'!$A$1:$G$55"}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4" i="2" l="1"/>
  <c r="G39" i="11" l="1"/>
  <c r="N55" i="2" l="1"/>
  <c r="O55" i="2"/>
  <c r="P55" i="2"/>
  <c r="N56" i="2"/>
  <c r="O56" i="2"/>
  <c r="P56" i="2"/>
  <c r="N57" i="2"/>
  <c r="O57" i="2"/>
  <c r="P57" i="2"/>
  <c r="M58" i="2"/>
  <c r="N58" i="2"/>
  <c r="O58" i="2"/>
  <c r="P58" i="2"/>
  <c r="M59" i="2"/>
  <c r="N59" i="2"/>
  <c r="O59" i="2"/>
  <c r="M60" i="2"/>
  <c r="N60" i="2"/>
  <c r="O60" i="2"/>
  <c r="M61" i="2"/>
  <c r="N61" i="2"/>
  <c r="O61" i="2"/>
  <c r="P61" i="2"/>
  <c r="P54" i="2"/>
  <c r="O54" i="2"/>
  <c r="N54" i="2"/>
  <c r="O62" i="2" l="1"/>
  <c r="I73" i="2" s="1"/>
  <c r="N62" i="2"/>
  <c r="I72" i="2" s="1"/>
  <c r="F93" i="2" l="1"/>
  <c r="I77" i="2" s="1"/>
  <c r="G93" i="2"/>
  <c r="I78" i="2" s="1"/>
  <c r="A29" i="2" l="1"/>
  <c r="A26" i="2"/>
  <c r="H21" i="1" l="1"/>
  <c r="H38" i="2" l="1"/>
  <c r="H28" i="2" l="1"/>
  <c r="A28" i="2"/>
  <c r="H27" i="2"/>
  <c r="A27" i="2"/>
  <c r="H23" i="2"/>
  <c r="A23" i="2"/>
  <c r="H22" i="2"/>
  <c r="A22" i="2"/>
  <c r="H21" i="2"/>
  <c r="A21" i="2"/>
  <c r="H20" i="2"/>
  <c r="A20" i="2"/>
  <c r="H19" i="2"/>
  <c r="A19" i="2"/>
  <c r="H18" i="2"/>
  <c r="A18" i="2"/>
  <c r="H17" i="2"/>
  <c r="A17" i="2"/>
  <c r="H16" i="2"/>
  <c r="A16" i="2"/>
  <c r="H15" i="2"/>
  <c r="A15" i="2"/>
  <c r="H14" i="2"/>
  <c r="A14" i="2"/>
  <c r="H13" i="2"/>
  <c r="A13" i="2"/>
  <c r="H12" i="2"/>
  <c r="A12" i="2"/>
  <c r="H11" i="2"/>
  <c r="A11" i="2"/>
  <c r="A10" i="2"/>
  <c r="H17" i="1"/>
  <c r="H24" i="2" l="1"/>
  <c r="H26" i="2" l="1"/>
  <c r="H29" i="2" s="1"/>
  <c r="H60" i="2" s="1"/>
  <c r="H20" i="1"/>
  <c r="H23" i="1" s="1"/>
  <c r="H24" i="1" s="1"/>
  <c r="C90" i="2"/>
  <c r="H94" i="2" s="1"/>
  <c r="H89" i="2"/>
  <c r="H90" i="2" s="1"/>
  <c r="I41" i="2"/>
  <c r="I36" i="2"/>
  <c r="F54" i="2" s="1"/>
  <c r="F60" i="2"/>
  <c r="F59" i="2"/>
  <c r="I45" i="2"/>
  <c r="F57" i="2" s="1"/>
  <c r="C39" i="2"/>
  <c r="H39" i="2" s="1"/>
  <c r="H34" i="2"/>
  <c r="H35" i="2" s="1"/>
  <c r="H95" i="2" l="1"/>
  <c r="G95" i="2"/>
  <c r="H59" i="2"/>
  <c r="F56" i="2"/>
  <c r="I38" i="2"/>
  <c r="F55" i="2" s="1"/>
  <c r="H40" i="2"/>
  <c r="H43" i="2" s="1"/>
  <c r="H46" i="2" s="1"/>
  <c r="I46" i="2" l="1"/>
  <c r="F96" i="2"/>
  <c r="G96" i="2"/>
  <c r="F51" i="2"/>
  <c r="G56" i="2" l="1"/>
  <c r="G57" i="2"/>
  <c r="G55" i="2"/>
  <c r="G54" i="2"/>
  <c r="G51" i="2"/>
  <c r="G59" i="2"/>
  <c r="I59" i="2" s="1"/>
  <c r="P59" i="2" s="1"/>
  <c r="G60" i="2"/>
  <c r="I60" i="2" s="1"/>
  <c r="P60" i="2" s="1"/>
  <c r="P62" i="2" l="1"/>
  <c r="I74" i="2" s="1"/>
  <c r="H51" i="2"/>
  <c r="I63" i="2"/>
  <c r="H93" i="2" l="1"/>
  <c r="I79" i="2" s="1"/>
  <c r="H56" i="2"/>
  <c r="I56" i="2" s="1"/>
  <c r="M56" i="2" s="1"/>
  <c r="H55" i="2"/>
  <c r="I55" i="2" s="1"/>
  <c r="M55" i="2" s="1"/>
  <c r="H57" i="2"/>
  <c r="I57" i="2" s="1"/>
  <c r="M57" i="2" s="1"/>
  <c r="H54" i="2"/>
  <c r="I54" i="2" s="1"/>
  <c r="M54" i="2" s="1"/>
  <c r="I51" i="2"/>
  <c r="I65" i="2"/>
  <c r="M62" i="2" l="1"/>
  <c r="I71" i="2" s="1"/>
  <c r="E93" i="2" s="1"/>
  <c r="I62" i="2"/>
  <c r="I64" i="2" s="1"/>
  <c r="I66" i="2" s="1"/>
  <c r="E96" i="2" l="1"/>
  <c r="I76" i="2"/>
  <c r="I80" i="2" s="1"/>
  <c r="I75" i="2"/>
  <c r="H96" i="2"/>
  <c r="I96" i="2" s="1"/>
  <c r="I97" i="2" s="1"/>
  <c r="I93" i="2"/>
</calcChain>
</file>

<file path=xl/sharedStrings.xml><?xml version="1.0" encoding="utf-8"?>
<sst xmlns="http://schemas.openxmlformats.org/spreadsheetml/2006/main" count="149" uniqueCount="121">
  <si>
    <t>Berechnung der umgelegten Personalnebenkosten</t>
  </si>
  <si>
    <t>Tage</t>
  </si>
  <si>
    <t>Ausfalltage</t>
  </si>
  <si>
    <t>Samstage und Sonntage</t>
  </si>
  <si>
    <t>Arbeitslosenversicherung</t>
  </si>
  <si>
    <t>Bruttojahresarbeitszeit</t>
  </si>
  <si>
    <t>Zuschlag Insolvenzentgeltsicherung</t>
  </si>
  <si>
    <t>Pensionsversicherung ASVG</t>
  </si>
  <si>
    <t>Krankenversicherung ASVG</t>
  </si>
  <si>
    <t>Urlaubs-</t>
  </si>
  <si>
    <t>Unfallversicherung</t>
  </si>
  <si>
    <t>Anspruch</t>
  </si>
  <si>
    <t>Wohnbauförderungsbeitrag</t>
  </si>
  <si>
    <t>SOLL-Arbeitszeit</t>
  </si>
  <si>
    <t>Schlechtwetterentschädigungsbeitrag</t>
  </si>
  <si>
    <t>Sonstige Verhinderung (Pflege, Arzt udgl)</t>
  </si>
  <si>
    <t>Anwesenheitszeit</t>
  </si>
  <si>
    <t>Kommunalsteuer</t>
  </si>
  <si>
    <t>Produktive (verrechenbare) Arbeitszeit</t>
  </si>
  <si>
    <t>in Tagen</t>
  </si>
  <si>
    <t>Berechnung der Personalnebenkosten</t>
  </si>
  <si>
    <t>in %</t>
  </si>
  <si>
    <t>A. Entlohnung für die produktive Arbeitszeit</t>
  </si>
  <si>
    <t xml:space="preserve">B. Berechnung der Umgelegten Lohnnebenkosten </t>
  </si>
  <si>
    <t>Summe</t>
  </si>
  <si>
    <t>abzüglich Entlohnung produktive Zeit</t>
  </si>
  <si>
    <t>Projektspezifische Anpassung der UPNK</t>
  </si>
  <si>
    <t>Arbeitszeit gem KollV</t>
  </si>
  <si>
    <t>Std/Wo</t>
  </si>
  <si>
    <t>Arbeitszeitzuschläge</t>
  </si>
  <si>
    <t>€/Std</t>
  </si>
  <si>
    <t>Projeltarbeitszeit</t>
  </si>
  <si>
    <t>Mehrarbeitsfaktor</t>
  </si>
  <si>
    <t>UPNK 0</t>
  </si>
  <si>
    <t>UPNK 1</t>
  </si>
  <si>
    <t>UPNK 2</t>
  </si>
  <si>
    <t>UPNK 3</t>
  </si>
  <si>
    <t>Mehrarbeitsfaktor (MAF)</t>
  </si>
  <si>
    <t>Produkt</t>
  </si>
  <si>
    <t>Umgelegte Personalnebenkosten (K3 Zeile 13)</t>
  </si>
  <si>
    <t>Summe Direkte Personalnebenkosten (DPNK)</t>
  </si>
  <si>
    <t>Mittelwert</t>
  </si>
  <si>
    <t>UPNK Kennzeichen</t>
  </si>
  <si>
    <t xml:space="preserve"> DPNK</t>
  </si>
  <si>
    <t>Gesamt</t>
  </si>
  <si>
    <t>Ja</t>
  </si>
  <si>
    <t>Nein</t>
  </si>
  <si>
    <t>B.1. Entlohnung und DPNK für Ausfallzeiten</t>
  </si>
  <si>
    <t>B.1.1 Feiertage und arbeitsfreie Tage gem KV</t>
  </si>
  <si>
    <t>Krankenstand u Pflegefreistellung</t>
  </si>
  <si>
    <t>Ausfallzeiten mit Rückvergütung</t>
  </si>
  <si>
    <t>Tage pro Jahr (Durchschittswerte f 4 Jahre))</t>
  </si>
  <si>
    <t>Feiertage u arbeitsfreie Tage</t>
  </si>
  <si>
    <t>B.1.2 Urlaub</t>
  </si>
  <si>
    <t>B.1.3 Krankenstand u sonstige persönlcher Ausfall</t>
  </si>
  <si>
    <t>B.2. Sonderzahlungen</t>
  </si>
  <si>
    <t>B.2.1 Urlaubszuschuss</t>
  </si>
  <si>
    <t>B.2.2Weihnachtsgeld</t>
  </si>
  <si>
    <r>
      <rPr>
        <b/>
        <sz val="11"/>
        <rFont val="Calibri"/>
        <family val="2"/>
        <scheme val="minor"/>
      </rPr>
      <t>B.3. Sonstige Nebenkosten</t>
    </r>
    <r>
      <rPr>
        <sz val="11"/>
        <rFont val="Calibri"/>
        <family val="2"/>
        <scheme val="minor"/>
      </rPr>
      <t xml:space="preserve"> (zB Abfertigung-ALT, Betriebsrat)</t>
    </r>
  </si>
  <si>
    <t>davon direkte Personalnebenkosten</t>
  </si>
  <si>
    <t>davon umgelegte Personalnebenkosten</t>
  </si>
  <si>
    <t>abgabepflichtiger Lohn</t>
  </si>
  <si>
    <t>UPNK0 (von Mehrarbeit und Mehrlohn unabhängig)</t>
  </si>
  <si>
    <t>UPNK1 (nur von Mehrarbeit abhängig)</t>
  </si>
  <si>
    <t>UPNK2 (nur vom Mehrlohn abhängig)</t>
  </si>
  <si>
    <t>UPNK3 (von Mehrlohn aus Mehrarbeit und Mehrarbeit abhängig)</t>
  </si>
  <si>
    <t>Umgelegte Personalnebenkosten</t>
  </si>
  <si>
    <t>Aufteilung in die Kategorien (UPNK0 bis UPNK3)</t>
  </si>
  <si>
    <t>abgabepl. Lohn ohne AZ-Zusch.</t>
  </si>
  <si>
    <t>Mehrlohnfaktor aus Mehrarbeit</t>
  </si>
  <si>
    <t>Werte gem Musterberechnung</t>
  </si>
  <si>
    <t>Beispielrechnung für die projektbezogene Anpassung der UPNK</t>
  </si>
  <si>
    <t>Gem KollV Eisen- u Metallverarbeitende Gewerbe</t>
  </si>
  <si>
    <t>Personalnebenkosten gesamt</t>
  </si>
  <si>
    <t>Summe Direkte Personalnebenkosten auf lfd Entgelt (DPNK)</t>
  </si>
  <si>
    <t>Stand:</t>
  </si>
  <si>
    <t>Direkte Personalnebenkosten auf lfd. Entgelt</t>
  </si>
  <si>
    <t>Wert gem Muster-berech.</t>
  </si>
  <si>
    <t>Summe UPNK</t>
  </si>
  <si>
    <t>Musterkalkulation der umgelegten Personalnebenkosten</t>
  </si>
  <si>
    <t>nach</t>
  </si>
  <si>
    <t>dem Kollektivvertrag für</t>
  </si>
  <si>
    <t>Erstellt von Univ.-Prof. DI Dr Andreas Kropik</t>
  </si>
  <si>
    <t>Eisen- und Metallverarbeitendes Gewerbe</t>
  </si>
  <si>
    <t>Grau hinterlegte Felder sind individuelle Eingabefelder.  Sie sind überschreibbar. Alle Berechnungen sind sorgfältig geprüft, Fehler sind allerdings nie ausgeschlossen. Die Anwendung erfolgt auf eigene Gefahr.</t>
  </si>
  <si>
    <t>B.1.4 Betrieblicher Ausfall</t>
  </si>
  <si>
    <t>abzüglich Wohnbauförderungsbeitrag</t>
  </si>
  <si>
    <t>DPNK auf Sonderzahlungen (Anpassung der DPNK auf lfd Entgelt)</t>
  </si>
  <si>
    <t>Direkte Personalnebenkosten auf Sonderzahlungen</t>
  </si>
  <si>
    <t>Mehrlohnfaktor - nur Mehrarbeit (MLF-MA)</t>
  </si>
  <si>
    <t>Alle grau hinterlegten Zellen sind Eingabefelder. Damit können, bezogen auf Ihre Situation Anpassungen vorgenommen werden.</t>
  </si>
  <si>
    <t xml:space="preserve">Die weiteren Blätter enthalten Musterkalkulationen für einzelne Branchen bzw Kollektivverträge. Die individuellen Ausfalltage (zB Krankheit oder betriebliche Ausfallzeiten) können den eigenen Werten entsprechend angepasst werden. Bitte bedenken sie, dass die Musterberechnung eine Jahresberechnung darstellt. Daher sind Ausfalltage bei nicht ganzjähriger Durchbeschäftigung hochzurechnen. Verwenden Sie als Anhaltspunkt den nachstehenden Kalkulator. </t>
  </si>
  <si>
    <t>Anzahl der Ausfalltage</t>
  </si>
  <si>
    <t>Durchschnittliche Beschäftigungsdauer pro Kalenderjahr</t>
  </si>
  <si>
    <t>Hochgerechnte Ausfalltage pro Jahr</t>
  </si>
  <si>
    <r>
      <t xml:space="preserve">Das Thema UMGELEGTE PERSONALNEBENKOSTEN ist für viele Anwender eine undurchsichtige Thematik. Die Kalkulationsblätter helfen, zielgerichtet einen plausiblen Wert ermitteln zu können. </t>
    </r>
    <r>
      <rPr>
        <sz val="12"/>
        <color rgb="FFFF0000"/>
        <rFont val="Calibri"/>
        <family val="2"/>
        <scheme val="minor"/>
      </rPr>
      <t>Bitte prüfen Sie das Ergebnis, bevor Sie damit Kalkulationen erstellen.</t>
    </r>
  </si>
  <si>
    <r>
      <t xml:space="preserve">Das Blatt </t>
    </r>
    <r>
      <rPr>
        <b/>
        <sz val="12"/>
        <color theme="1"/>
        <rFont val="Calibri"/>
        <family val="2"/>
        <scheme val="minor"/>
      </rPr>
      <t>DPNK-Stamm</t>
    </r>
    <r>
      <rPr>
        <sz val="12"/>
        <color theme="1"/>
        <rFont val="Calibri"/>
        <family val="2"/>
        <scheme val="minor"/>
      </rPr>
      <t xml:space="preserve"> enthält die direkten Personalkosten. Ändern sich diese, können sie im Blatt geändert werden. Auf der Seite www.bw-b.at werden die Werte auch laufend aktualisiert.</t>
    </r>
  </si>
  <si>
    <t>Musterkalkulationen für die umgelegten Personalnebenkosten</t>
  </si>
  <si>
    <t>einzelner Branchen</t>
  </si>
  <si>
    <t>Informationen zu den Personalnebenkosten finden sich zB im Buch</t>
  </si>
  <si>
    <r>
      <rPr>
        <b/>
        <i/>
        <sz val="11"/>
        <color rgb="FFFF0000"/>
        <rFont val="Calibri"/>
        <family val="2"/>
        <scheme val="minor"/>
      </rPr>
      <t>Kropik</t>
    </r>
    <r>
      <rPr>
        <b/>
        <sz val="11"/>
        <color rgb="FFFF0000"/>
        <rFont val="Calibri"/>
        <family val="2"/>
        <scheme val="minor"/>
      </rPr>
      <t>, Baukalkulation, Kostenrechnung und ÖNORM B 2061</t>
    </r>
  </si>
  <si>
    <t>Zuletzt geändert</t>
  </si>
  <si>
    <t>Abfertigung-Neu (Betriebl. Mitarbeitervorsorge)</t>
  </si>
  <si>
    <t>DPNK auf laufendes Entgelt</t>
  </si>
  <si>
    <t>www.bauwesen.at/pub</t>
  </si>
  <si>
    <t>DZ zum FLAF (im Mittel; bitte zutreffenden Bundesländerwert eintragen)</t>
  </si>
  <si>
    <t>Familienlastenausgleichsfonds (FLAF)</t>
  </si>
  <si>
    <t>www.bauwesen.at</t>
  </si>
  <si>
    <r>
      <t xml:space="preserve">Nähere Erläuterungen zu den Personalnebenkosten und zur Stundensatzkalkulation (K3-Blatt) können dem Buch </t>
    </r>
    <r>
      <rPr>
        <i/>
        <sz val="11"/>
        <rFont val="Calibri"/>
        <family val="2"/>
        <scheme val="minor"/>
      </rPr>
      <t>Kropik</t>
    </r>
    <r>
      <rPr>
        <sz val="11"/>
        <rFont val="Calibri"/>
        <family val="2"/>
        <scheme val="minor"/>
      </rPr>
      <t xml:space="preserve">, </t>
    </r>
    <r>
      <rPr>
        <b/>
        <sz val="11"/>
        <rFont val="Calibri"/>
        <family val="2"/>
        <scheme val="minor"/>
      </rPr>
      <t>Baukalkulation, Kostenrechnung und ÖNORM B 2061</t>
    </r>
    <r>
      <rPr>
        <sz val="11"/>
        <rFont val="Calibri"/>
        <family val="2"/>
        <scheme val="minor"/>
      </rPr>
      <t xml:space="preserve"> entnommen werden. Verfügbar ist auch ein </t>
    </r>
    <r>
      <rPr>
        <b/>
        <sz val="11"/>
        <rFont val="Calibri"/>
        <family val="2"/>
        <scheme val="minor"/>
      </rPr>
      <t>K3-Kalkulationsprogramm</t>
    </r>
    <r>
      <rPr>
        <sz val="11"/>
        <rFont val="Calibri"/>
        <family val="2"/>
        <scheme val="minor"/>
      </rPr>
      <t xml:space="preserve"> (in Excel) zur Ermittlung des Stundensatztes (K3-Blatt-Kalkulation nach der ÖNORM B 2061:2020). Es ist dz (März 2020) das einzige Programm,  welches auf die Besonderheiten der einzelnen Kollektivverträge eingeht (unterschiedliche Bemessungsgrudlagen für Erschwernisse, Überstunden udgl). Weitere Informationen dazu siehe www.bauwesen.at.</t>
    </r>
  </si>
  <si>
    <t>www.bauwesen.at/tools</t>
  </si>
  <si>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</si>
  <si>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</si>
  <si>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Informationen dazu:</t>
  </si>
  <si>
    <t>Arbeitsfreie Tage gem KollV (24.12/31.12. je zur 1/2)</t>
  </si>
  <si>
    <t>Ermittlung der Anzahl an produktiven Arbeitstagen</t>
  </si>
  <si>
    <t>Direkte Personalnebenkosten (ArbeiterInnen; ASVG)</t>
  </si>
  <si>
    <t>Betriebliche nicht erlösbringende Zeiten (Annahme)</t>
  </si>
  <si>
    <t>davon UPNK01</t>
  </si>
  <si>
    <t>davon UPNK02</t>
  </si>
  <si>
    <t>davon UPNK03</t>
  </si>
  <si>
    <t>davon UPNK00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</si>
</sst>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 &quot;Wochen&quot;"/>
    <numFmt numFmtId="165" formatCode="#,##0\ &quot;Tage/Wo&quot;"/>
    <numFmt numFmtId="166" formatCode="0.0000"/>
    <numFmt numFmtId="167" formatCode="0.0"/>
    <numFmt numFmtId="168" formatCode="0&quot; Tage&quot;"/>
    <numFmt numFmtId="169" formatCode="0.00&quot; Jahre&quot;"/>
    <numFmt numFmtId="170" formatCode="0.0&quot; Tage&quot;"/>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family val="2"/>
    </font>
    <font>
      <sz val="11"/>
      <name val="Calibri"/>
      <family val="2"/>
      <scheme val="minor"/>
    </font>
    <font>
      <b/>
      <sz val="1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sz val="11"/>
      <color theme="1" tint="0.499984740745262"/>
      <name val="Calibri"/>
      <family val="2"/>
      <scheme val="minor"/>
    </font>
    <font>
      <i/>
      <sz val="10"/>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i/>
      <sz val="11"/>
      <name val="Calibri"/>
      <family val="2"/>
      <scheme val="minor"/>
    </font>
    <font>
      <b/>
      <sz val="14"/>
      <color theme="1"/>
      <name val="Calibri"/>
      <family val="2"/>
      <scheme val="minor"/>
    </font>
    <font>
      <b/>
      <sz val="14"/>
      <name val="Calibri"/>
      <family val="2"/>
      <scheme val="minor"/>
    </font>
    <font>
      <b/>
      <i/>
      <sz val="12"/>
      <color theme="1"/>
      <name val="Calibri"/>
      <family val="2"/>
      <scheme val="minor"/>
    </font>
    <font>
      <b/>
      <i/>
      <sz val="12"/>
      <name val="Calibri"/>
      <family val="2"/>
      <scheme val="minor"/>
    </font>
    <font>
      <b/>
      <sz val="14"/>
      <color rgb="FFFF0000"/>
      <name val="Calibri"/>
      <family val="2"/>
      <scheme val="minor"/>
    </font>
    <font>
      <u/>
      <sz val="11"/>
      <color theme="10"/>
      <name val="Calibri"/>
      <family val="2"/>
      <scheme val="minor"/>
    </font>
    <font>
      <u/>
      <sz val="14"/>
      <color theme="10"/>
      <name val="Calibri"/>
      <family val="2"/>
      <scheme val="minor"/>
    </font>
    <font>
      <b/>
      <sz val="12"/>
      <color rgb="FFFF0000"/>
      <name val="Calibri"/>
      <family val="2"/>
      <scheme val="minor"/>
    </font>
    <font>
      <b/>
      <u/>
      <sz val="12"/>
      <color theme="10"/>
      <name val="Calibri"/>
      <family val="2"/>
      <scheme val="minor"/>
    </font>
    <font>
      <b/>
      <sz val="11"/>
      <color rgb="FFFF0000"/>
      <name val="Calibri"/>
      <family val="2"/>
      <scheme val="minor"/>
    </font>
    <font>
      <sz val="12"/>
      <color rgb="FFFF0000"/>
      <name val="Calibri"/>
      <family val="2"/>
      <scheme val="minor"/>
    </font>
    <font>
      <b/>
      <i/>
      <sz val="11"/>
      <color rgb="FFFF0000"/>
      <name val="Calibri"/>
      <family val="2"/>
      <scheme val="minor"/>
    </font>
    <font>
      <b/>
      <u/>
      <sz val="12"/>
      <color theme="8" tint="-0.249977111117893"/>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darkUp">
        <fgColor theme="0" tint="-0.499984740745262"/>
        <bgColor indexed="65"/>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43" fontId="7" fillId="0" borderId="0" applyFont="0" applyFill="0" applyBorder="0" applyAlignment="0" applyProtection="0"/>
    <xf numFmtId="10" fontId="4" fillId="0" borderId="0" applyProtection="0"/>
    <xf numFmtId="9" fontId="7" fillId="0" borderId="0" applyFont="0" applyFill="0" applyBorder="0" applyAlignment="0" applyProtection="0"/>
    <xf numFmtId="0" fontId="7" fillId="0" borderId="0"/>
    <xf numFmtId="0" fontId="4" fillId="0" borderId="0"/>
    <xf numFmtId="10" fontId="4" fillId="0" borderId="0" applyProtection="0"/>
    <xf numFmtId="0" fontId="21" fillId="0" borderId="0" applyNumberFormat="0" applyFill="0" applyBorder="0" applyAlignment="0" applyProtection="0"/>
  </cellStyleXfs>
  <cellXfs count="367">
    <xf numFmtId="0" fontId="0" fillId="0" borderId="0" xfId="0"/>
    <xf numFmtId="0" fontId="5" fillId="0" borderId="0" xfId="3" applyFont="1"/>
    <xf numFmtId="0" fontId="6" fillId="0" borderId="0" xfId="3" applyFont="1"/>
    <xf numFmtId="0" fontId="5" fillId="0" borderId="0" xfId="3" applyFont="1" applyBorder="1"/>
    <xf numFmtId="0" fontId="2" fillId="0" borderId="1" xfId="4" applyFont="1" applyBorder="1"/>
    <xf numFmtId="0" fontId="1" fillId="0" borderId="2" xfId="4" applyFont="1" applyBorder="1"/>
    <xf numFmtId="0" fontId="1" fillId="0" borderId="2" xfId="4" applyFont="1" applyBorder="1" applyAlignment="1">
      <alignment horizontal="center"/>
    </xf>
    <xf numFmtId="0" fontId="1" fillId="0" borderId="6" xfId="4" applyFont="1" applyBorder="1" applyAlignment="1">
      <alignment horizontal="center"/>
    </xf>
    <xf numFmtId="0" fontId="5" fillId="0" borderId="9" xfId="4" applyFont="1" applyBorder="1"/>
    <xf numFmtId="0" fontId="1" fillId="0" borderId="0" xfId="4" applyFont="1" applyBorder="1"/>
    <xf numFmtId="43" fontId="1" fillId="0" borderId="0" xfId="5" applyFont="1" applyBorder="1"/>
    <xf numFmtId="0" fontId="1" fillId="0" borderId="4" xfId="4" applyFont="1" applyBorder="1"/>
    <xf numFmtId="0" fontId="1" fillId="0" borderId="8" xfId="4" applyFont="1" applyBorder="1"/>
    <xf numFmtId="0" fontId="1" fillId="0" borderId="10" xfId="4" applyFont="1" applyBorder="1"/>
    <xf numFmtId="43" fontId="1" fillId="0" borderId="10" xfId="5" applyFont="1" applyBorder="1"/>
    <xf numFmtId="0" fontId="1" fillId="0" borderId="11" xfId="4" applyFont="1" applyBorder="1"/>
    <xf numFmtId="0" fontId="1" fillId="0" borderId="5" xfId="4" applyFont="1" applyBorder="1"/>
    <xf numFmtId="0" fontId="1" fillId="0" borderId="12" xfId="4" applyFont="1" applyBorder="1"/>
    <xf numFmtId="43" fontId="1" fillId="0" borderId="13" xfId="4" applyNumberFormat="1" applyFont="1" applyBorder="1"/>
    <xf numFmtId="43" fontId="1" fillId="0" borderId="14" xfId="5" applyFont="1" applyBorder="1"/>
    <xf numFmtId="165" fontId="1" fillId="0" borderId="0" xfId="4" applyNumberFormat="1" applyFont="1" applyBorder="1"/>
    <xf numFmtId="0" fontId="5" fillId="0" borderId="8" xfId="4" applyFont="1" applyBorder="1"/>
    <xf numFmtId="9" fontId="1" fillId="0" borderId="10" xfId="4" applyNumberFormat="1" applyFont="1" applyFill="1" applyBorder="1"/>
    <xf numFmtId="165" fontId="1" fillId="0" borderId="10" xfId="4" applyNumberFormat="1" applyFont="1" applyBorder="1"/>
    <xf numFmtId="43" fontId="1" fillId="0" borderId="15" xfId="5" applyFont="1" applyBorder="1"/>
    <xf numFmtId="0" fontId="1" fillId="0" borderId="9" xfId="4" applyFont="1" applyBorder="1"/>
    <xf numFmtId="43" fontId="1" fillId="0" borderId="0" xfId="4" applyNumberFormat="1" applyFont="1" applyBorder="1"/>
    <xf numFmtId="43" fontId="1" fillId="0" borderId="7" xfId="4" applyNumberFormat="1" applyFont="1" applyBorder="1"/>
    <xf numFmtId="43" fontId="8" fillId="0" borderId="0" xfId="4" applyNumberFormat="1" applyFont="1" applyBorder="1"/>
    <xf numFmtId="10" fontId="2" fillId="0" borderId="0" xfId="7" applyNumberFormat="1" applyFont="1" applyBorder="1"/>
    <xf numFmtId="10" fontId="1" fillId="0" borderId="14" xfId="4" applyNumberFormat="1" applyFont="1" applyBorder="1"/>
    <xf numFmtId="43" fontId="9" fillId="0" borderId="0" xfId="4" applyNumberFormat="1" applyFont="1" applyBorder="1"/>
    <xf numFmtId="10" fontId="1" fillId="0" borderId="0" xfId="7" applyNumberFormat="1" applyFont="1" applyBorder="1"/>
    <xf numFmtId="10" fontId="1" fillId="0" borderId="3" xfId="4" applyNumberFormat="1" applyFont="1" applyBorder="1"/>
    <xf numFmtId="0" fontId="1" fillId="0" borderId="14" xfId="4" applyFont="1" applyBorder="1"/>
    <xf numFmtId="43" fontId="9" fillId="0" borderId="0" xfId="5" applyFont="1" applyBorder="1"/>
    <xf numFmtId="0" fontId="5" fillId="0" borderId="8" xfId="4" applyFont="1" applyFill="1" applyBorder="1"/>
    <xf numFmtId="0" fontId="5" fillId="0" borderId="2" xfId="3" applyFont="1" applyBorder="1"/>
    <xf numFmtId="0" fontId="2" fillId="0" borderId="1" xfId="0" applyFont="1" applyFill="1" applyBorder="1" applyProtection="1"/>
    <xf numFmtId="0" fontId="2" fillId="0" borderId="2" xfId="0" applyFont="1" applyBorder="1" applyProtection="1"/>
    <xf numFmtId="0" fontId="2" fillId="0" borderId="3" xfId="0" applyFont="1" applyBorder="1" applyProtection="1"/>
    <xf numFmtId="0" fontId="0" fillId="0" borderId="5" xfId="0" applyBorder="1" applyProtection="1"/>
    <xf numFmtId="0" fontId="0" fillId="0" borderId="12" xfId="0" applyBorder="1" applyProtection="1"/>
    <xf numFmtId="0" fontId="0" fillId="0" borderId="13" xfId="0" applyBorder="1" applyProtection="1"/>
    <xf numFmtId="0" fontId="0" fillId="0" borderId="8" xfId="0" applyBorder="1" applyProtection="1"/>
    <xf numFmtId="0" fontId="0" fillId="0" borderId="10" xfId="0" applyBorder="1" applyProtection="1"/>
    <xf numFmtId="0" fontId="0" fillId="0" borderId="15" xfId="0" applyBorder="1" applyProtection="1"/>
    <xf numFmtId="43" fontId="0" fillId="0" borderId="10" xfId="1" applyFont="1" applyBorder="1" applyProtection="1"/>
    <xf numFmtId="166" fontId="0" fillId="0" borderId="10" xfId="0" applyNumberFormat="1" applyBorder="1" applyProtection="1"/>
    <xf numFmtId="0" fontId="0" fillId="0" borderId="0" xfId="0" applyProtection="1"/>
    <xf numFmtId="0" fontId="5" fillId="0" borderId="6" xfId="0" applyFont="1" applyBorder="1" applyAlignment="1">
      <alignment horizontal="center" vertical="center"/>
    </xf>
    <xf numFmtId="0" fontId="5" fillId="0" borderId="3" xfId="0" applyFont="1" applyBorder="1" applyAlignment="1">
      <alignment horizontal="center" vertical="center"/>
    </xf>
    <xf numFmtId="10" fontId="5" fillId="0" borderId="6" xfId="0" applyNumberFormat="1" applyFont="1" applyBorder="1" applyAlignment="1">
      <alignment vertical="center"/>
    </xf>
    <xf numFmtId="10" fontId="10" fillId="0" borderId="3" xfId="0" applyNumberFormat="1" applyFont="1" applyBorder="1" applyAlignment="1">
      <alignment vertical="center"/>
    </xf>
    <xf numFmtId="4" fontId="5" fillId="4" borderId="11" xfId="0" applyNumberFormat="1" applyFont="1" applyFill="1" applyBorder="1" applyAlignment="1">
      <alignment vertical="center"/>
    </xf>
    <xf numFmtId="166" fontId="5" fillId="0" borderId="11" xfId="0" applyNumberFormat="1" applyFont="1" applyBorder="1" applyAlignment="1">
      <alignment vertical="center"/>
    </xf>
    <xf numFmtId="4" fontId="5" fillId="4" borderId="17" xfId="0" applyNumberFormat="1" applyFont="1" applyFill="1" applyBorder="1" applyAlignment="1">
      <alignment vertical="center"/>
    </xf>
    <xf numFmtId="166" fontId="5" fillId="0" borderId="17" xfId="0" applyNumberFormat="1" applyFont="1" applyBorder="1" applyAlignment="1">
      <alignment vertical="center"/>
    </xf>
    <xf numFmtId="10" fontId="5" fillId="0" borderId="7" xfId="0" applyNumberFormat="1" applyFont="1" applyBorder="1" applyAlignment="1">
      <alignment vertical="center"/>
    </xf>
    <xf numFmtId="10" fontId="5" fillId="0" borderId="15" xfId="0" applyNumberFormat="1" applyFont="1" applyBorder="1" applyAlignment="1">
      <alignment vertical="center"/>
    </xf>
    <xf numFmtId="0" fontId="0" fillId="5" borderId="12" xfId="0" applyFill="1" applyBorder="1" applyAlignment="1" applyProtection="1">
      <alignment vertical="center"/>
    </xf>
    <xf numFmtId="0" fontId="0" fillId="0" borderId="0" xfId="0" applyAlignment="1" applyProtection="1">
      <alignment vertical="center"/>
    </xf>
    <xf numFmtId="0" fontId="2" fillId="0" borderId="8" xfId="0" applyFont="1" applyBorder="1" applyAlignment="1" applyProtection="1">
      <alignment vertical="center"/>
    </xf>
    <xf numFmtId="0" fontId="2" fillId="0" borderId="10" xfId="0" applyFont="1" applyBorder="1" applyAlignment="1" applyProtection="1">
      <alignment vertical="center"/>
    </xf>
    <xf numFmtId="10" fontId="2" fillId="0" borderId="15" xfId="0" applyNumberFormat="1" applyFont="1" applyBorder="1" applyAlignment="1" applyProtection="1">
      <alignment vertical="center"/>
    </xf>
    <xf numFmtId="10" fontId="0" fillId="0" borderId="15" xfId="0" applyNumberFormat="1" applyFont="1" applyFill="1" applyBorder="1" applyAlignment="1" applyProtection="1">
      <alignment vertical="center"/>
    </xf>
    <xf numFmtId="43" fontId="1" fillId="3" borderId="14" xfId="5" applyFont="1" applyFill="1" applyBorder="1" applyAlignment="1" applyProtection="1">
      <alignment vertical="center"/>
      <protection locked="0"/>
    </xf>
    <xf numFmtId="0" fontId="2" fillId="0" borderId="2" xfId="0" applyFont="1" applyBorder="1" applyAlignment="1" applyProtection="1">
      <alignment vertical="center"/>
    </xf>
    <xf numFmtId="0" fontId="2" fillId="0" borderId="12" xfId="4" applyFont="1" applyBorder="1" applyAlignment="1" applyProtection="1">
      <alignment vertical="center"/>
    </xf>
    <xf numFmtId="0" fontId="2" fillId="0" borderId="12" xfId="0" applyFont="1" applyBorder="1" applyAlignment="1" applyProtection="1">
      <alignment vertical="center"/>
    </xf>
    <xf numFmtId="0" fontId="2" fillId="0" borderId="10" xfId="4" applyFont="1" applyBorder="1" applyAlignment="1" applyProtection="1">
      <alignment vertical="center"/>
    </xf>
    <xf numFmtId="0" fontId="2" fillId="0" borderId="9" xfId="0" applyFont="1" applyBorder="1" applyAlignment="1" applyProtection="1">
      <alignment vertical="center"/>
    </xf>
    <xf numFmtId="0" fontId="2" fillId="0" borderId="0" xfId="0" applyFont="1" applyBorder="1" applyAlignment="1" applyProtection="1">
      <alignment vertical="center"/>
    </xf>
    <xf numFmtId="10" fontId="2" fillId="0" borderId="7" xfId="0" applyNumberFormat="1" applyFont="1" applyBorder="1" applyAlignment="1" applyProtection="1">
      <alignment vertical="center"/>
    </xf>
    <xf numFmtId="0" fontId="0" fillId="0" borderId="0" xfId="0" applyBorder="1" applyProtection="1"/>
    <xf numFmtId="0" fontId="0" fillId="0" borderId="9" xfId="0" applyBorder="1" applyProtection="1"/>
    <xf numFmtId="0" fontId="6"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2" fillId="0" borderId="2" xfId="4" applyFont="1" applyBorder="1"/>
    <xf numFmtId="0" fontId="5" fillId="0" borderId="0" xfId="4" applyFont="1" applyBorder="1"/>
    <xf numFmtId="0" fontId="5" fillId="0" borderId="10" xfId="4" applyFont="1" applyBorder="1"/>
    <xf numFmtId="0" fontId="5" fillId="0" borderId="10" xfId="4" applyFont="1" applyFill="1" applyBorder="1"/>
    <xf numFmtId="0" fontId="0" fillId="0" borderId="5" xfId="0" applyFont="1" applyBorder="1" applyAlignment="1" applyProtection="1">
      <alignment vertical="center"/>
    </xf>
    <xf numFmtId="0" fontId="0" fillId="0" borderId="12" xfId="0" applyFont="1" applyBorder="1" applyAlignment="1" applyProtection="1">
      <alignment vertical="center"/>
    </xf>
    <xf numFmtId="0" fontId="0" fillId="0" borderId="1" xfId="0" applyFont="1" applyBorder="1" applyAlignment="1" applyProtection="1">
      <alignment horizontal="center" vertical="center"/>
    </xf>
    <xf numFmtId="0" fontId="1" fillId="0" borderId="0" xfId="4" applyFont="1" applyBorder="1" applyAlignment="1">
      <alignment horizontal="center"/>
    </xf>
    <xf numFmtId="0" fontId="0" fillId="0" borderId="9" xfId="4" applyFont="1" applyBorder="1"/>
    <xf numFmtId="10" fontId="1" fillId="0" borderId="0" xfId="4" applyNumberFormat="1" applyFont="1" applyBorder="1"/>
    <xf numFmtId="43" fontId="1" fillId="0" borderId="15" xfId="4" applyNumberFormat="1" applyFont="1" applyBorder="1"/>
    <xf numFmtId="0" fontId="6" fillId="0" borderId="0" xfId="3" applyFont="1" applyBorder="1" applyAlignment="1">
      <alignment vertical="center"/>
    </xf>
    <xf numFmtId="43" fontId="1" fillId="0" borderId="0" xfId="5" applyFont="1" applyBorder="1" applyAlignment="1">
      <alignment horizontal="center" vertical="center"/>
    </xf>
    <xf numFmtId="43" fontId="1" fillId="0" borderId="0" xfId="4" applyNumberFormat="1" applyFont="1" applyBorder="1" applyAlignment="1">
      <alignment horizontal="center" vertical="center"/>
    </xf>
    <xf numFmtId="0" fontId="6" fillId="0" borderId="9" xfId="4" applyFont="1" applyBorder="1"/>
    <xf numFmtId="0" fontId="2" fillId="0" borderId="9" xfId="4" applyFont="1" applyBorder="1"/>
    <xf numFmtId="0" fontId="5" fillId="0" borderId="8" xfId="8" applyFont="1" applyBorder="1" applyAlignment="1">
      <alignment vertical="top"/>
    </xf>
    <xf numFmtId="0" fontId="5" fillId="0" borderId="12" xfId="3" applyFont="1" applyBorder="1"/>
    <xf numFmtId="0" fontId="0" fillId="0" borderId="14" xfId="0" applyBorder="1" applyProtection="1"/>
    <xf numFmtId="0" fontId="5" fillId="0" borderId="10" xfId="3" applyFont="1" applyBorder="1"/>
    <xf numFmtId="0" fontId="12" fillId="0" borderId="1" xfId="0" applyFont="1" applyBorder="1" applyAlignment="1">
      <alignment vertical="center"/>
    </xf>
    <xf numFmtId="0" fontId="12" fillId="0" borderId="2" xfId="0" applyFont="1" applyBorder="1"/>
    <xf numFmtId="10" fontId="12" fillId="0" borderId="2" xfId="0" applyNumberFormat="1" applyFont="1" applyBorder="1" applyAlignment="1">
      <alignment vertical="center"/>
    </xf>
    <xf numFmtId="0" fontId="12" fillId="0" borderId="2" xfId="0" applyFont="1" applyBorder="1" applyAlignment="1">
      <alignment vertical="center"/>
    </xf>
    <xf numFmtId="10" fontId="12" fillId="0" borderId="3" xfId="0" applyNumberFormat="1" applyFont="1" applyBorder="1" applyAlignment="1">
      <alignmen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8" applyFont="1" applyBorder="1" applyAlignment="1">
      <alignment vertical="top"/>
    </xf>
    <xf numFmtId="0" fontId="13" fillId="0" borderId="5" xfId="4" applyFont="1" applyBorder="1" applyAlignment="1" applyProtection="1">
      <alignment vertical="center"/>
    </xf>
    <xf numFmtId="0" fontId="13" fillId="0" borderId="12" xfId="4" applyFont="1" applyBorder="1" applyAlignment="1" applyProtection="1">
      <alignment vertical="center"/>
    </xf>
    <xf numFmtId="0" fontId="13" fillId="0" borderId="12" xfId="0" applyFont="1" applyBorder="1" applyAlignment="1" applyProtection="1">
      <alignment vertical="center"/>
    </xf>
    <xf numFmtId="0" fontId="14" fillId="0" borderId="12" xfId="0" applyFont="1" applyBorder="1" applyAlignment="1" applyProtection="1">
      <alignment vertical="center"/>
    </xf>
    <xf numFmtId="0" fontId="14" fillId="0" borderId="13" xfId="0" applyFont="1" applyBorder="1" applyAlignment="1" applyProtection="1">
      <alignment vertical="center"/>
    </xf>
    <xf numFmtId="0" fontId="1" fillId="0" borderId="10" xfId="4" applyFont="1" applyBorder="1" applyAlignment="1" applyProtection="1">
      <alignment horizontal="center" vertical="center"/>
    </xf>
    <xf numFmtId="0" fontId="5" fillId="0" borderId="10" xfId="4" applyFont="1" applyBorder="1" applyAlignment="1" applyProtection="1">
      <alignment horizontal="center" vertical="center"/>
    </xf>
    <xf numFmtId="0" fontId="0" fillId="0" borderId="15" xfId="0" applyBorder="1" applyAlignment="1" applyProtection="1">
      <alignment horizontal="center" vertical="center"/>
    </xf>
    <xf numFmtId="0" fontId="2" fillId="0" borderId="5" xfId="0" applyFont="1" applyBorder="1" applyAlignment="1" applyProtection="1">
      <alignment vertical="center"/>
    </xf>
    <xf numFmtId="0" fontId="1" fillId="0" borderId="12" xfId="4" applyFont="1" applyBorder="1" applyAlignment="1" applyProtection="1">
      <alignment horizontal="center" vertical="center"/>
    </xf>
    <xf numFmtId="0" fontId="5" fillId="0" borderId="12" xfId="4" applyFont="1" applyBorder="1" applyAlignment="1" applyProtection="1">
      <alignment horizontal="center" vertical="center"/>
    </xf>
    <xf numFmtId="0" fontId="0" fillId="0" borderId="13" xfId="0" applyBorder="1" applyAlignment="1" applyProtection="1">
      <alignment horizontal="center" vertical="center"/>
    </xf>
    <xf numFmtId="0" fontId="1" fillId="0" borderId="5" xfId="4" applyFont="1" applyFill="1" applyBorder="1"/>
    <xf numFmtId="0" fontId="1" fillId="0" borderId="12" xfId="4" applyFont="1" applyFill="1" applyBorder="1"/>
    <xf numFmtId="0" fontId="5" fillId="0" borderId="1" xfId="3" applyFont="1" applyBorder="1"/>
    <xf numFmtId="0" fontId="5" fillId="0" borderId="2" xfId="4" applyFont="1" applyFill="1" applyBorder="1"/>
    <xf numFmtId="0" fontId="2" fillId="0" borderId="1" xfId="4" applyFont="1" applyFill="1" applyBorder="1"/>
    <xf numFmtId="0" fontId="2" fillId="0" borderId="2" xfId="4" applyFont="1" applyFill="1" applyBorder="1"/>
    <xf numFmtId="10" fontId="2" fillId="0" borderId="3" xfId="4" applyNumberFormat="1" applyFont="1" applyBorder="1"/>
    <xf numFmtId="0" fontId="5" fillId="0" borderId="1" xfId="4" applyFont="1" applyFill="1" applyBorder="1"/>
    <xf numFmtId="10" fontId="0" fillId="5" borderId="4" xfId="0" applyNumberFormat="1" applyFill="1" applyBorder="1" applyAlignment="1" applyProtection="1">
      <alignment vertical="center"/>
    </xf>
    <xf numFmtId="10" fontId="0" fillId="5" borderId="11" xfId="0" applyNumberFormat="1" applyFill="1" applyBorder="1" applyAlignment="1" applyProtection="1">
      <alignment vertical="center"/>
    </xf>
    <xf numFmtId="10" fontId="0" fillId="5" borderId="7" xfId="0" applyNumberFormat="1" applyFill="1" applyBorder="1" applyAlignment="1" applyProtection="1">
      <alignment vertical="center"/>
    </xf>
    <xf numFmtId="0" fontId="0" fillId="5" borderId="15" xfId="0" applyFill="1" applyBorder="1" applyAlignment="1" applyProtection="1">
      <alignment horizontal="center" vertical="center"/>
    </xf>
    <xf numFmtId="10" fontId="2" fillId="0" borderId="3" xfId="0" applyNumberFormat="1" applyFont="1" applyBorder="1" applyAlignment="1" applyProtection="1">
      <alignment vertical="center"/>
    </xf>
    <xf numFmtId="43" fontId="0" fillId="2" borderId="12" xfId="1" applyFont="1" applyFill="1" applyBorder="1" applyProtection="1">
      <protection locked="0"/>
    </xf>
    <xf numFmtId="167" fontId="0" fillId="2" borderId="12" xfId="0" applyNumberFormat="1" applyFill="1" applyBorder="1" applyProtection="1">
      <protection locked="0"/>
    </xf>
    <xf numFmtId="10" fontId="6" fillId="0" borderId="3" xfId="3" applyNumberFormat="1" applyFont="1" applyFill="1" applyBorder="1"/>
    <xf numFmtId="10" fontId="1" fillId="0" borderId="11" xfId="4" applyNumberFormat="1" applyFont="1" applyBorder="1"/>
    <xf numFmtId="10" fontId="2" fillId="0" borderId="11" xfId="4" applyNumberFormat="1" applyFont="1" applyBorder="1"/>
    <xf numFmtId="10" fontId="1" fillId="0" borderId="7" xfId="4" applyNumberFormat="1" applyFont="1" applyBorder="1"/>
    <xf numFmtId="10" fontId="1" fillId="0" borderId="11" xfId="4" applyNumberFormat="1" applyFont="1" applyFill="1" applyBorder="1" applyAlignment="1" applyProtection="1">
      <protection locked="0"/>
    </xf>
    <xf numFmtId="0" fontId="11" fillId="0" borderId="11" xfId="4" applyFont="1" applyBorder="1"/>
    <xf numFmtId="10" fontId="11" fillId="0" borderId="11" xfId="4" applyNumberFormat="1" applyFont="1" applyBorder="1"/>
    <xf numFmtId="0" fontId="5" fillId="0" borderId="5" xfId="8" applyFont="1" applyBorder="1" applyAlignment="1">
      <alignment vertical="top"/>
    </xf>
    <xf numFmtId="0" fontId="5" fillId="0" borderId="12" xfId="8" applyFont="1" applyBorder="1" applyAlignment="1">
      <alignment vertical="top"/>
    </xf>
    <xf numFmtId="10" fontId="1" fillId="0" borderId="13" xfId="8" applyNumberFormat="1" applyFont="1" applyBorder="1" applyAlignment="1">
      <alignment horizontal="right" vertical="top"/>
    </xf>
    <xf numFmtId="0" fontId="5" fillId="0" borderId="9" xfId="8" applyFont="1" applyBorder="1" applyAlignment="1">
      <alignment vertical="top"/>
    </xf>
    <xf numFmtId="10" fontId="1" fillId="0" borderId="14" xfId="8" applyNumberFormat="1" applyFont="1" applyBorder="1" applyAlignment="1">
      <alignment horizontal="right" vertical="top"/>
    </xf>
    <xf numFmtId="0" fontId="5" fillId="0" borderId="10" xfId="8" applyFont="1" applyBorder="1" applyAlignment="1">
      <alignment vertical="top"/>
    </xf>
    <xf numFmtId="10" fontId="1" fillId="0" borderId="15" xfId="8" applyNumberFormat="1" applyFont="1" applyBorder="1" applyAlignment="1">
      <alignment horizontal="right" vertical="top"/>
    </xf>
    <xf numFmtId="0" fontId="16" fillId="5" borderId="5" xfId="0" applyFont="1" applyFill="1" applyBorder="1" applyAlignment="1" applyProtection="1">
      <alignment vertical="center"/>
    </xf>
    <xf numFmtId="0" fontId="0" fillId="5" borderId="1" xfId="0" applyFill="1" applyBorder="1" applyAlignment="1" applyProtection="1">
      <alignment horizontal="right" vertical="center"/>
    </xf>
    <xf numFmtId="0" fontId="0" fillId="5" borderId="2" xfId="0" applyFill="1" applyBorder="1" applyAlignment="1" applyProtection="1">
      <alignment vertical="center"/>
    </xf>
    <xf numFmtId="0" fontId="0" fillId="0" borderId="9" xfId="0" applyFill="1" applyBorder="1" applyAlignment="1" applyProtection="1">
      <alignment horizontal="right" vertical="center"/>
    </xf>
    <xf numFmtId="0" fontId="0" fillId="0" borderId="0" xfId="0" applyFill="1" applyBorder="1" applyAlignment="1" applyProtection="1">
      <alignment vertical="center"/>
    </xf>
    <xf numFmtId="14" fontId="2" fillId="0" borderId="0" xfId="0" applyNumberFormat="1" applyFont="1" applyFill="1" applyBorder="1" applyAlignment="1" applyProtection="1">
      <alignment horizontal="center" vertical="center"/>
    </xf>
    <xf numFmtId="0" fontId="0" fillId="0" borderId="0" xfId="0" applyFill="1" applyBorder="1" applyProtection="1"/>
    <xf numFmtId="0" fontId="0" fillId="0" borderId="2" xfId="0" applyBorder="1" applyProtection="1"/>
    <xf numFmtId="0" fontId="19" fillId="0" borderId="10" xfId="3" applyFont="1" applyBorder="1" applyAlignment="1"/>
    <xf numFmtId="0" fontId="3" fillId="5" borderId="12" xfId="0" applyFont="1" applyFill="1" applyBorder="1" applyAlignment="1" applyProtection="1">
      <alignment vertical="center"/>
    </xf>
    <xf numFmtId="0" fontId="3" fillId="5" borderId="13" xfId="0" applyFont="1" applyFill="1" applyBorder="1" applyAlignment="1" applyProtection="1">
      <alignment vertical="center"/>
    </xf>
    <xf numFmtId="10" fontId="5" fillId="0" borderId="0" xfId="3" applyNumberFormat="1" applyFont="1"/>
    <xf numFmtId="0" fontId="1" fillId="0" borderId="8" xfId="4" applyFont="1" applyFill="1" applyBorder="1"/>
    <xf numFmtId="0" fontId="1" fillId="0" borderId="10" xfId="4" applyFont="1" applyFill="1" applyBorder="1"/>
    <xf numFmtId="43" fontId="1" fillId="0" borderId="10" xfId="4" applyNumberFormat="1" applyFont="1" applyBorder="1"/>
    <xf numFmtId="0" fontId="0" fillId="0" borderId="2" xfId="0" applyFont="1" applyBorder="1" applyAlignment="1" applyProtection="1">
      <alignment horizontal="left" vertical="center"/>
    </xf>
    <xf numFmtId="0" fontId="6" fillId="0" borderId="1" xfId="3" applyFont="1" applyBorder="1" applyProtection="1"/>
    <xf numFmtId="0" fontId="5" fillId="0" borderId="2" xfId="3" applyFont="1" applyBorder="1" applyProtection="1"/>
    <xf numFmtId="9" fontId="1" fillId="2" borderId="0" xfId="4" applyNumberFormat="1" applyFont="1" applyFill="1" applyBorder="1" applyAlignment="1" applyProtection="1">
      <alignment vertical="center"/>
      <protection locked="0"/>
    </xf>
    <xf numFmtId="43" fontId="1" fillId="0" borderId="14" xfId="5" applyFont="1" applyFill="1" applyBorder="1"/>
    <xf numFmtId="9" fontId="5" fillId="0" borderId="15" xfId="3" applyNumberFormat="1" applyFont="1" applyBorder="1"/>
    <xf numFmtId="0" fontId="5" fillId="6" borderId="13" xfId="9" applyFont="1" applyFill="1" applyBorder="1" applyAlignment="1" applyProtection="1">
      <alignment horizontal="center" vertical="center"/>
      <protection locked="0"/>
    </xf>
    <xf numFmtId="0" fontId="5" fillId="6" borderId="14" xfId="9" applyFont="1" applyFill="1" applyBorder="1" applyAlignment="1" applyProtection="1">
      <alignment horizontal="center" vertical="center"/>
      <protection locked="0"/>
    </xf>
    <xf numFmtId="0" fontId="5" fillId="6" borderId="15" xfId="9" applyFont="1" applyFill="1" applyBorder="1" applyAlignment="1" applyProtection="1">
      <alignment horizontal="center" vertical="center"/>
      <protection locked="0"/>
    </xf>
    <xf numFmtId="43" fontId="0" fillId="2" borderId="0" xfId="1" applyFont="1" applyFill="1" applyBorder="1" applyProtection="1">
      <protection locked="0"/>
    </xf>
    <xf numFmtId="0" fontId="0" fillId="5" borderId="6" xfId="0" applyFill="1" applyBorder="1" applyAlignment="1" applyProtection="1">
      <alignment horizontal="center" vertical="center"/>
    </xf>
    <xf numFmtId="0" fontId="0" fillId="0" borderId="11" xfId="0" applyFill="1" applyBorder="1" applyAlignment="1" applyProtection="1">
      <alignment horizontal="center" vertical="center"/>
    </xf>
    <xf numFmtId="10" fontId="0" fillId="2" borderId="11" xfId="0" applyNumberFormat="1" applyFill="1" applyBorder="1" applyAlignment="1" applyProtection="1">
      <alignment vertical="center"/>
      <protection locked="0"/>
    </xf>
    <xf numFmtId="10" fontId="0" fillId="2" borderId="7" xfId="0" applyNumberFormat="1" applyFill="1" applyBorder="1" applyAlignment="1" applyProtection="1">
      <alignment vertical="center"/>
      <protection locked="0"/>
    </xf>
    <xf numFmtId="0" fontId="0" fillId="0" borderId="6" xfId="0" applyBorder="1" applyProtection="1"/>
    <xf numFmtId="10" fontId="0" fillId="0" borderId="4" xfId="0" applyNumberFormat="1" applyFont="1" applyBorder="1" applyAlignment="1" applyProtection="1">
      <alignment vertical="center"/>
    </xf>
    <xf numFmtId="10" fontId="0" fillId="0" borderId="11" xfId="0" applyNumberFormat="1" applyFont="1" applyFill="1" applyBorder="1" applyAlignment="1" applyProtection="1">
      <alignment vertical="center"/>
    </xf>
    <xf numFmtId="10" fontId="0" fillId="2" borderId="7" xfId="0" applyNumberFormat="1" applyFont="1" applyFill="1" applyBorder="1" applyAlignment="1" applyProtection="1">
      <alignment vertical="center"/>
      <protection locked="0"/>
    </xf>
    <xf numFmtId="10" fontId="2" fillId="0" borderId="11" xfId="0" applyNumberFormat="1" applyFont="1" applyBorder="1" applyAlignment="1" applyProtection="1">
      <alignment vertical="center"/>
    </xf>
    <xf numFmtId="10" fontId="0" fillId="0" borderId="6" xfId="0" applyNumberFormat="1" applyFont="1" applyBorder="1" applyAlignment="1" applyProtection="1">
      <alignment vertical="center"/>
    </xf>
    <xf numFmtId="10" fontId="0" fillId="0" borderId="0" xfId="2" applyNumberFormat="1" applyFont="1" applyProtection="1"/>
    <xf numFmtId="0" fontId="0" fillId="0" borderId="2" xfId="0" applyBorder="1"/>
    <xf numFmtId="0" fontId="0" fillId="0" borderId="0" xfId="0" applyBorder="1"/>
    <xf numFmtId="0" fontId="0" fillId="0" borderId="10" xfId="0" applyBorder="1"/>
    <xf numFmtId="0" fontId="0" fillId="0" borderId="15" xfId="0" applyBorder="1"/>
    <xf numFmtId="0" fontId="0" fillId="0" borderId="12" xfId="0" applyBorder="1"/>
    <xf numFmtId="0" fontId="14" fillId="0" borderId="9" xfId="0" applyFont="1" applyBorder="1"/>
    <xf numFmtId="0" fontId="14" fillId="0" borderId="0" xfId="0" applyFont="1" applyBorder="1"/>
    <xf numFmtId="0" fontId="14" fillId="0" borderId="0" xfId="0" applyFont="1"/>
    <xf numFmtId="0" fontId="14" fillId="0" borderId="5" xfId="0" applyFont="1" applyBorder="1"/>
    <xf numFmtId="0" fontId="14" fillId="0" borderId="12" xfId="0" applyFont="1" applyBorder="1"/>
    <xf numFmtId="0" fontId="14" fillId="0" borderId="8" xfId="0" applyFont="1" applyBorder="1"/>
    <xf numFmtId="0" fontId="14" fillId="0" borderId="10" xfId="0" applyFont="1" applyBorder="1"/>
    <xf numFmtId="0" fontId="13" fillId="0" borderId="1" xfId="0" applyFont="1" applyBorder="1"/>
    <xf numFmtId="0" fontId="13" fillId="0" borderId="2" xfId="0" applyFont="1" applyBorder="1"/>
    <xf numFmtId="0" fontId="24" fillId="0" borderId="8" xfId="11" applyFont="1" applyBorder="1" applyAlignment="1"/>
    <xf numFmtId="0" fontId="24" fillId="0" borderId="10" xfId="11" applyFont="1" applyBorder="1" applyAlignment="1"/>
    <xf numFmtId="0" fontId="24" fillId="0" borderId="15" xfId="11" applyFont="1" applyBorder="1" applyAlignment="1"/>
    <xf numFmtId="0" fontId="14" fillId="0" borderId="9" xfId="0" applyFont="1" applyBorder="1" applyAlignment="1">
      <alignment horizontal="left" vertical="top"/>
    </xf>
    <xf numFmtId="0" fontId="14" fillId="0" borderId="0" xfId="0" applyFont="1" applyBorder="1" applyAlignment="1">
      <alignment horizontal="left" vertical="top"/>
    </xf>
    <xf numFmtId="0" fontId="25" fillId="0" borderId="5" xfId="0" applyFont="1" applyBorder="1"/>
    <xf numFmtId="0" fontId="25" fillId="0" borderId="12" xfId="0" applyFont="1" applyBorder="1"/>
    <xf numFmtId="0" fontId="0" fillId="0" borderId="0"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11" fillId="3" borderId="11" xfId="0" applyFont="1" applyFill="1" applyBorder="1" applyAlignment="1" applyProtection="1">
      <alignment horizontal="center" vertical="center"/>
      <protection locked="0"/>
    </xf>
    <xf numFmtId="10" fontId="1" fillId="0" borderId="14" xfId="4" applyNumberFormat="1" applyFont="1" applyBorder="1" applyAlignment="1"/>
    <xf numFmtId="10" fontId="0" fillId="3" borderId="7" xfId="2" applyNumberFormat="1" applyFont="1" applyFill="1" applyBorder="1" applyAlignment="1" applyProtection="1">
      <alignment vertical="center"/>
      <protection locked="0"/>
    </xf>
    <xf numFmtId="167" fontId="0" fillId="2" borderId="0" xfId="0" applyNumberFormat="1" applyFill="1" applyBorder="1" applyProtection="1">
      <protection locked="0"/>
    </xf>
    <xf numFmtId="10" fontId="0" fillId="0" borderId="3" xfId="0" applyNumberFormat="1" applyFont="1" applyFill="1" applyBorder="1" applyAlignment="1" applyProtection="1">
      <alignment vertical="center"/>
    </xf>
    <xf numFmtId="0" fontId="5" fillId="0" borderId="2" xfId="3" applyFont="1" applyBorder="1" applyAlignment="1" applyProtection="1">
      <alignment horizontal="center"/>
      <protection locked="0"/>
    </xf>
    <xf numFmtId="0" fontId="5" fillId="0" borderId="0" xfId="3" applyFont="1" applyBorder="1" applyAlignment="1" applyProtection="1">
      <alignment horizontal="center"/>
      <protection locked="0"/>
    </xf>
    <xf numFmtId="10" fontId="0" fillId="0" borderId="0" xfId="2" applyNumberFormat="1" applyFont="1" applyBorder="1" applyProtection="1"/>
    <xf numFmtId="0" fontId="5" fillId="0" borderId="12" xfId="3" applyFont="1" applyBorder="1" applyAlignment="1" applyProtection="1">
      <protection locked="0"/>
    </xf>
    <xf numFmtId="0" fontId="6" fillId="0" borderId="5" xfId="3" applyFont="1" applyBorder="1" applyAlignment="1">
      <alignment vertical="top"/>
    </xf>
    <xf numFmtId="0" fontId="6" fillId="0" borderId="12" xfId="3" applyFont="1" applyBorder="1" applyAlignment="1">
      <alignment vertical="top"/>
    </xf>
    <xf numFmtId="0" fontId="6" fillId="0" borderId="12" xfId="3" applyFont="1" applyBorder="1"/>
    <xf numFmtId="10" fontId="2" fillId="0" borderId="13" xfId="8" applyNumberFormat="1" applyFont="1" applyBorder="1" applyAlignment="1">
      <alignment horizontal="right" vertical="top"/>
    </xf>
    <xf numFmtId="0" fontId="5" fillId="0" borderId="5" xfId="3" applyFont="1" applyBorder="1" applyAlignment="1" applyProtection="1">
      <protection locked="0"/>
    </xf>
    <xf numFmtId="10" fontId="5" fillId="0" borderId="13" xfId="3" applyNumberFormat="1" applyFont="1" applyBorder="1" applyAlignment="1" applyProtection="1">
      <protection locked="0"/>
    </xf>
    <xf numFmtId="0" fontId="5" fillId="0" borderId="9" xfId="3" applyFont="1" applyBorder="1" applyAlignment="1" applyProtection="1">
      <protection locked="0"/>
    </xf>
    <xf numFmtId="10" fontId="5" fillId="0" borderId="14" xfId="3" applyNumberFormat="1" applyFont="1" applyBorder="1" applyAlignment="1" applyProtection="1">
      <protection locked="0"/>
    </xf>
    <xf numFmtId="0" fontId="5" fillId="0" borderId="8" xfId="3" applyFont="1" applyBorder="1" applyAlignment="1" applyProtection="1">
      <protection locked="0"/>
    </xf>
    <xf numFmtId="0" fontId="5" fillId="0" borderId="10" xfId="3" applyFont="1" applyBorder="1" applyAlignment="1" applyProtection="1">
      <alignment horizontal="center"/>
      <protection locked="0"/>
    </xf>
    <xf numFmtId="10" fontId="5" fillId="0" borderId="15" xfId="3" applyNumberFormat="1" applyFont="1" applyBorder="1" applyAlignment="1" applyProtection="1">
      <protection locked="0"/>
    </xf>
    <xf numFmtId="0" fontId="5" fillId="0" borderId="1" xfId="3" applyFont="1" applyBorder="1" applyAlignment="1" applyProtection="1">
      <alignment horizontal="left"/>
      <protection locked="0"/>
    </xf>
    <xf numFmtId="10" fontId="5" fillId="0" borderId="3" xfId="3" applyNumberFormat="1" applyFont="1" applyBorder="1" applyAlignment="1" applyProtection="1">
      <protection locked="0"/>
    </xf>
    <xf numFmtId="0" fontId="13" fillId="0" borderId="12"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Border="1" applyAlignment="1">
      <alignment horizontal="center" vertical="top" wrapText="1"/>
    </xf>
    <xf numFmtId="0" fontId="13" fillId="0" borderId="14" xfId="0" applyFont="1" applyBorder="1" applyAlignment="1">
      <alignment horizontal="center" vertical="top" wrapText="1"/>
    </xf>
    <xf numFmtId="0" fontId="14" fillId="0" borderId="0" xfId="0" applyFont="1" applyBorder="1" applyAlignment="1">
      <alignment horizontal="center"/>
    </xf>
    <xf numFmtId="0" fontId="14" fillId="0" borderId="14" xfId="0" applyFont="1" applyBorder="1" applyAlignment="1">
      <alignment horizontal="center"/>
    </xf>
    <xf numFmtId="0" fontId="24" fillId="0" borderId="0" xfId="11" applyFont="1" applyBorder="1" applyAlignment="1">
      <alignment horizontal="center" vertical="center"/>
    </xf>
    <xf numFmtId="0" fontId="24" fillId="0" borderId="14" xfId="11" applyFont="1" applyBorder="1" applyAlignment="1">
      <alignment horizontal="center" vertical="center"/>
    </xf>
    <xf numFmtId="0" fontId="24" fillId="0" borderId="10" xfId="11" applyFont="1" applyBorder="1" applyAlignment="1">
      <alignment horizontal="center" vertical="center"/>
    </xf>
    <xf numFmtId="0" fontId="24" fillId="0" borderId="15" xfId="11" applyFont="1" applyBorder="1" applyAlignment="1">
      <alignment horizontal="center" vertical="center"/>
    </xf>
    <xf numFmtId="168" fontId="14" fillId="2" borderId="12" xfId="0" applyNumberFormat="1" applyFont="1" applyFill="1" applyBorder="1" applyAlignment="1" applyProtection="1">
      <alignment horizontal="center"/>
      <protection locked="0"/>
    </xf>
    <xf numFmtId="168" fontId="14" fillId="2" borderId="13" xfId="0" applyNumberFormat="1" applyFont="1" applyFill="1" applyBorder="1" applyAlignment="1" applyProtection="1">
      <alignment horizontal="center"/>
      <protection locked="0"/>
    </xf>
    <xf numFmtId="169" fontId="14" fillId="2" borderId="0" xfId="0" applyNumberFormat="1" applyFont="1" applyFill="1" applyBorder="1" applyAlignment="1" applyProtection="1">
      <alignment horizontal="center"/>
      <protection locked="0"/>
    </xf>
    <xf numFmtId="169" fontId="14" fillId="2" borderId="14" xfId="0" applyNumberFormat="1" applyFont="1" applyFill="1" applyBorder="1" applyAlignment="1" applyProtection="1">
      <alignment horizontal="center"/>
      <protection locked="0"/>
    </xf>
    <xf numFmtId="170" fontId="13" fillId="0" borderId="2" xfId="0" applyNumberFormat="1" applyFont="1" applyBorder="1" applyAlignment="1">
      <alignment horizontal="center"/>
    </xf>
    <xf numFmtId="170" fontId="13" fillId="0" borderId="3" xfId="0" applyNumberFormat="1" applyFont="1" applyBorder="1" applyAlignment="1">
      <alignment horizontal="center"/>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7" fillId="0" borderId="5" xfId="3" applyFont="1" applyBorder="1" applyAlignment="1">
      <alignment horizontal="center"/>
    </xf>
    <xf numFmtId="0" fontId="17" fillId="0" borderId="12" xfId="3" applyFont="1" applyBorder="1" applyAlignment="1">
      <alignment horizontal="center"/>
    </xf>
    <xf numFmtId="0" fontId="17" fillId="0" borderId="13" xfId="3" applyFont="1" applyBorder="1" applyAlignment="1">
      <alignment horizontal="center"/>
    </xf>
    <xf numFmtId="0" fontId="17" fillId="0" borderId="9" xfId="3" applyFont="1" applyBorder="1" applyAlignment="1">
      <alignment horizontal="center"/>
    </xf>
    <xf numFmtId="0" fontId="17" fillId="0" borderId="0" xfId="3" applyFont="1" applyBorder="1" applyAlignment="1">
      <alignment horizontal="center"/>
    </xf>
    <xf numFmtId="0" fontId="17" fillId="0" borderId="14" xfId="3" applyFont="1" applyBorder="1" applyAlignment="1">
      <alignment horizontal="center"/>
    </xf>
    <xf numFmtId="0" fontId="14" fillId="6" borderId="9"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14" xfId="0" applyFont="1" applyFill="1" applyBorder="1" applyAlignment="1">
      <alignment horizontal="left" vertical="top" wrapText="1"/>
    </xf>
    <xf numFmtId="14" fontId="25" fillId="0" borderId="12" xfId="0" applyNumberFormat="1" applyFont="1" applyBorder="1" applyAlignment="1">
      <alignment horizontal="center"/>
    </xf>
    <xf numFmtId="14" fontId="25" fillId="0" borderId="13" xfId="0" applyNumberFormat="1"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5" fillId="0" borderId="9"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1" fillId="0" borderId="8" xfId="1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23" fillId="2" borderId="5" xfId="0" applyFont="1" applyFill="1" applyBorder="1" applyAlignment="1" applyProtection="1">
      <alignment horizontal="center" vertical="top" wrapText="1"/>
    </xf>
    <xf numFmtId="0" fontId="23" fillId="2" borderId="12" xfId="0" applyFont="1" applyFill="1" applyBorder="1" applyAlignment="1" applyProtection="1">
      <alignment horizontal="center" vertical="top" wrapText="1"/>
    </xf>
    <xf numFmtId="0" fontId="23" fillId="2" borderId="13" xfId="0" applyFont="1" applyFill="1" applyBorder="1" applyAlignment="1" applyProtection="1">
      <alignment horizontal="center" vertical="top" wrapText="1"/>
    </xf>
    <xf numFmtId="0" fontId="23" fillId="2" borderId="9" xfId="0" applyFont="1" applyFill="1" applyBorder="1" applyAlignment="1" applyProtection="1">
      <alignment horizontal="center" vertical="top" wrapText="1"/>
    </xf>
    <xf numFmtId="0" fontId="23" fillId="2" borderId="0" xfId="0" applyFont="1" applyFill="1" applyBorder="1" applyAlignment="1" applyProtection="1">
      <alignment horizontal="center" vertical="top" wrapText="1"/>
    </xf>
    <xf numFmtId="0" fontId="23" fillId="2" borderId="14" xfId="0" applyFont="1" applyFill="1" applyBorder="1" applyAlignment="1" applyProtection="1">
      <alignment horizontal="center" vertical="top" wrapText="1"/>
    </xf>
    <xf numFmtId="0" fontId="23" fillId="2" borderId="8" xfId="0" applyFont="1" applyFill="1" applyBorder="1" applyAlignment="1" applyProtection="1">
      <alignment horizontal="center" vertical="top" wrapText="1"/>
    </xf>
    <xf numFmtId="0" fontId="23" fillId="2" borderId="10" xfId="0" applyFont="1" applyFill="1" applyBorder="1" applyAlignment="1" applyProtection="1">
      <alignment horizontal="center" vertical="top" wrapText="1"/>
    </xf>
    <xf numFmtId="0" fontId="23" fillId="2" borderId="15" xfId="0" applyFont="1" applyFill="1" applyBorder="1" applyAlignment="1" applyProtection="1">
      <alignment horizontal="center" vertical="top" wrapText="1"/>
    </xf>
    <xf numFmtId="14" fontId="2" fillId="2" borderId="2"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protection locked="0"/>
    </xf>
    <xf numFmtId="0" fontId="0" fillId="2" borderId="9"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0" borderId="9"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2" borderId="8"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 fillId="5" borderId="5" xfId="0" applyFont="1" applyFill="1" applyBorder="1" applyAlignment="1" applyProtection="1">
      <alignment horizontal="left" vertical="center"/>
    </xf>
    <xf numFmtId="0" fontId="2" fillId="5" borderId="1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49" fontId="0" fillId="5" borderId="9" xfId="0" applyNumberFormat="1" applyFill="1" applyBorder="1" applyAlignment="1" applyProtection="1">
      <alignment horizontal="left" vertical="center"/>
    </xf>
    <xf numFmtId="49" fontId="0" fillId="5" borderId="0" xfId="0" applyNumberFormat="1" applyFill="1" applyBorder="1" applyAlignment="1" applyProtection="1">
      <alignment horizontal="left" vertical="center"/>
    </xf>
    <xf numFmtId="49" fontId="0" fillId="5" borderId="14" xfId="0" applyNumberFormat="1" applyFill="1" applyBorder="1" applyAlignment="1" applyProtection="1">
      <alignment horizontal="left" vertical="center"/>
    </xf>
    <xf numFmtId="0" fontId="6" fillId="0" borderId="5" xfId="3" applyFont="1" applyBorder="1" applyAlignment="1">
      <alignment horizontal="left" vertical="center"/>
    </xf>
    <xf numFmtId="0" fontId="6" fillId="0" borderId="12" xfId="3" applyFont="1" applyBorder="1" applyAlignment="1">
      <alignment horizontal="left" vertical="center"/>
    </xf>
    <xf numFmtId="0" fontId="5" fillId="0" borderId="9" xfId="3" applyFont="1" applyBorder="1" applyAlignment="1">
      <alignment horizontal="left" vertical="top"/>
    </xf>
    <xf numFmtId="0" fontId="5" fillId="0" borderId="0" xfId="3" applyFont="1" applyBorder="1" applyAlignment="1">
      <alignment horizontal="left" vertical="top"/>
    </xf>
    <xf numFmtId="0" fontId="5" fillId="0" borderId="8" xfId="3" applyFont="1" applyBorder="1" applyAlignment="1">
      <alignment horizontal="left" vertical="top"/>
    </xf>
    <xf numFmtId="0" fontId="5" fillId="0" borderId="10" xfId="3" applyFont="1" applyBorder="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left" vertical="center"/>
    </xf>
    <xf numFmtId="0" fontId="17" fillId="0" borderId="9" xfId="3" applyFont="1" applyBorder="1" applyAlignment="1">
      <alignment horizontal="center" vertical="center"/>
    </xf>
    <xf numFmtId="0" fontId="17" fillId="0" borderId="0" xfId="3" applyFont="1" applyBorder="1" applyAlignment="1">
      <alignment horizontal="center" vertical="center"/>
    </xf>
    <xf numFmtId="0" fontId="17" fillId="0" borderId="14" xfId="3" applyFont="1" applyBorder="1" applyAlignment="1">
      <alignment horizontal="center" vertical="center"/>
    </xf>
    <xf numFmtId="0" fontId="20" fillId="0" borderId="9" xfId="3" applyFont="1" applyBorder="1" applyAlignment="1">
      <alignment horizontal="center"/>
    </xf>
    <xf numFmtId="0" fontId="20" fillId="0" borderId="0" xfId="3" applyFont="1" applyBorder="1" applyAlignment="1">
      <alignment horizontal="center"/>
    </xf>
    <xf numFmtId="0" fontId="20" fillId="0" borderId="14" xfId="3" applyFont="1" applyBorder="1" applyAlignment="1">
      <alignment horizontal="center"/>
    </xf>
    <xf numFmtId="0" fontId="28" fillId="0" borderId="8" xfId="11" applyFont="1" applyBorder="1" applyAlignment="1">
      <alignment horizontal="center"/>
    </xf>
    <xf numFmtId="0" fontId="28" fillId="0" borderId="10" xfId="11" applyFont="1" applyBorder="1" applyAlignment="1">
      <alignment horizontal="center"/>
    </xf>
    <xf numFmtId="0" fontId="28" fillId="0" borderId="15" xfId="11" applyFont="1" applyBorder="1" applyAlignment="1">
      <alignment horizontal="center"/>
    </xf>
    <xf numFmtId="14" fontId="0" fillId="5" borderId="5" xfId="0" applyNumberFormat="1" applyFill="1" applyBorder="1" applyAlignment="1" applyProtection="1">
      <alignment horizontal="left" vertical="center"/>
    </xf>
    <xf numFmtId="14" fontId="0" fillId="5" borderId="12" xfId="0" applyNumberFormat="1" applyFill="1" applyBorder="1" applyAlignment="1" applyProtection="1">
      <alignment horizontal="left" vertical="center"/>
    </xf>
    <xf numFmtId="49" fontId="0" fillId="5" borderId="5" xfId="0" applyNumberFormat="1" applyFill="1" applyBorder="1" applyAlignment="1" applyProtection="1">
      <alignment horizontal="left" vertical="center"/>
    </xf>
    <xf numFmtId="49" fontId="0" fillId="5" borderId="12" xfId="0" applyNumberFormat="1" applyFill="1" applyBorder="1" applyAlignment="1" applyProtection="1">
      <alignment horizontal="left" vertical="center"/>
    </xf>
    <xf numFmtId="49" fontId="0" fillId="5" borderId="13" xfId="0" applyNumberFormat="1" applyFill="1" applyBorder="1" applyAlignment="1" applyProtection="1">
      <alignment horizontal="left" vertical="center"/>
    </xf>
    <xf numFmtId="49" fontId="0" fillId="5" borderId="8" xfId="0" applyNumberFormat="1" applyFill="1" applyBorder="1" applyAlignment="1" applyProtection="1">
      <alignment horizontal="left" vertical="center"/>
    </xf>
    <xf numFmtId="49" fontId="0" fillId="5" borderId="10" xfId="0" applyNumberFormat="1" applyFill="1" applyBorder="1" applyAlignment="1" applyProtection="1">
      <alignment horizontal="left" vertical="center"/>
    </xf>
    <xf numFmtId="49" fontId="0" fillId="5" borderId="15" xfId="0" applyNumberFormat="1" applyFill="1" applyBorder="1" applyAlignment="1" applyProtection="1">
      <alignment horizontal="left" vertical="center"/>
    </xf>
    <xf numFmtId="0" fontId="0" fillId="0" borderId="14" xfId="0" applyFont="1" applyFill="1" applyBorder="1" applyAlignment="1" applyProtection="1">
      <alignment horizontal="left" vertical="center"/>
    </xf>
    <xf numFmtId="0" fontId="0" fillId="0" borderId="8"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0" fillId="0" borderId="15" xfId="0" applyFont="1" applyFill="1" applyBorder="1" applyAlignment="1" applyProtection="1">
      <alignment horizontal="left" vertical="center"/>
    </xf>
    <xf numFmtId="0" fontId="11" fillId="0" borderId="4" xfId="0" applyFont="1" applyBorder="1" applyAlignment="1" applyProtection="1">
      <alignment horizontal="center" vertical="top" textRotation="90"/>
    </xf>
    <xf numFmtId="0" fontId="11" fillId="0" borderId="11" xfId="0" applyFont="1" applyBorder="1" applyAlignment="1" applyProtection="1">
      <alignment horizontal="center" vertical="top" textRotation="90"/>
    </xf>
    <xf numFmtId="0" fontId="11" fillId="0" borderId="7" xfId="0" applyFont="1" applyBorder="1" applyAlignment="1" applyProtection="1">
      <alignment horizontal="center" vertical="top" textRotation="90"/>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64" fontId="1" fillId="0" borderId="0" xfId="5" applyNumberFormat="1" applyFont="1" applyBorder="1" applyAlignment="1">
      <alignment horizontal="center"/>
    </xf>
    <xf numFmtId="164" fontId="1" fillId="0" borderId="10" xfId="5" applyNumberFormat="1" applyFont="1" applyBorder="1" applyAlignment="1">
      <alignment horizontal="center"/>
    </xf>
    <xf numFmtId="0" fontId="5" fillId="0" borderId="5" xfId="3" applyFont="1" applyBorder="1" applyAlignment="1">
      <alignment horizontal="center" vertical="top" wrapText="1"/>
    </xf>
    <xf numFmtId="0" fontId="5" fillId="0" borderId="12" xfId="3" applyFont="1" applyBorder="1" applyAlignment="1">
      <alignment horizontal="center" vertical="top" wrapText="1"/>
    </xf>
    <xf numFmtId="0" fontId="5" fillId="0" borderId="13" xfId="3" applyFont="1" applyBorder="1" applyAlignment="1">
      <alignment horizontal="center" vertical="top" wrapText="1"/>
    </xf>
    <xf numFmtId="0" fontId="5" fillId="0" borderId="9" xfId="3" applyFont="1" applyBorder="1" applyAlignment="1">
      <alignment horizontal="center" vertical="top" wrapText="1"/>
    </xf>
    <xf numFmtId="0" fontId="5" fillId="0" borderId="0" xfId="3" applyFont="1" applyBorder="1" applyAlignment="1">
      <alignment horizontal="center" vertical="top" wrapText="1"/>
    </xf>
    <xf numFmtId="0" fontId="5" fillId="0" borderId="14" xfId="3" applyFont="1" applyBorder="1" applyAlignment="1">
      <alignment horizontal="center" vertical="top" wrapText="1"/>
    </xf>
    <xf numFmtId="0" fontId="22" fillId="0" borderId="10" xfId="11" applyFont="1" applyBorder="1" applyAlignment="1">
      <alignment horizontal="center"/>
    </xf>
    <xf numFmtId="0" fontId="22" fillId="0" borderId="15" xfId="11" applyFont="1" applyBorder="1" applyAlignment="1">
      <alignment horizontal="center"/>
    </xf>
    <xf numFmtId="0" fontId="0" fillId="0" borderId="2" xfId="0" applyBorder="1" applyAlignment="1" applyProtection="1">
      <alignment horizontal="center" vertical="center"/>
      <protection locked="0"/>
    </xf>
    <xf numFmtId="0" fontId="1" fillId="0" borderId="2" xfId="4" applyFont="1" applyBorder="1" applyAlignment="1" applyProtection="1">
      <alignment horizontal="center"/>
      <protection locked="0"/>
    </xf>
    <xf numFmtId="0" fontId="5" fillId="0" borderId="2" xfId="3" applyFont="1" applyBorder="1" applyAlignment="1" applyProtection="1">
      <alignment horizontal="center"/>
      <protection locked="0"/>
    </xf>
    <xf numFmtId="43" fontId="1" fillId="0" borderId="11" xfId="5" applyFont="1" applyBorder="1" applyAlignment="1">
      <alignment horizontal="center" vertical="center"/>
    </xf>
    <xf numFmtId="43" fontId="1" fillId="0" borderId="11" xfId="4" applyNumberFormat="1" applyFont="1" applyBorder="1" applyAlignment="1">
      <alignment horizontal="center" vertical="center"/>
    </xf>
    <xf numFmtId="10" fontId="5" fillId="0" borderId="13" xfId="3" applyNumberFormat="1" applyFont="1" applyBorder="1" applyAlignment="1">
      <alignment horizontal="center" vertical="top" wrapText="1"/>
    </xf>
    <xf numFmtId="10" fontId="5" fillId="0" borderId="14" xfId="3" applyNumberFormat="1" applyFont="1" applyBorder="1" applyAlignment="1">
      <alignment horizontal="center" vertical="top" wrapText="1"/>
    </xf>
    <xf numFmtId="10" fontId="5" fillId="0" borderId="15" xfId="3" applyNumberFormat="1" applyFont="1" applyBorder="1" applyAlignment="1">
      <alignment horizontal="center" vertical="top" wrapText="1"/>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2" xfId="0" applyFont="1" applyFill="1" applyBorder="1" applyAlignment="1" applyProtection="1">
      <alignment horizontal="left" vertical="center"/>
    </xf>
  </cellXfs>
  <cellStyles count="12">
    <cellStyle name="Komma" xfId="1" builtinId="3"/>
    <cellStyle name="Komma 3 2" xfId="5" xr:uid="{47F8F512-7BD3-4FEB-97D1-A5188FA94672}"/>
    <cellStyle name="Link" xfId="11" builtinId="8"/>
    <cellStyle name="Prozent" xfId="2" builtinId="5"/>
    <cellStyle name="Prozent 2" xfId="10" xr:uid="{83FC9F11-07F5-46E7-A0B3-E9F80E12B5A3}"/>
    <cellStyle name="Prozent 3 2" xfId="7" xr:uid="{B5B2825B-0FD5-44F2-A778-020C0ED448CB}"/>
    <cellStyle name="Prozent 5" xfId="6" xr:uid="{7E917F67-80DB-4D16-9BB1-EA8AC1432ED0}"/>
    <cellStyle name="Standard" xfId="0" builtinId="0"/>
    <cellStyle name="Standard 2" xfId="9" xr:uid="{92C6566F-3E05-4BA9-8CD9-3DB9BCD7ADEE}"/>
    <cellStyle name="Standard 4 2" xfId="4" xr:uid="{C51F8869-D648-467D-BEDA-44344BD5D064}"/>
    <cellStyle name="Standard 6 2" xfId="8" xr:uid="{9BD5F4A7-2405-4F61-9A06-EFB2A39582D1}"/>
    <cellStyle name="Standard 9" xfId="3" xr:uid="{381FB625-D4AE-4E09-990C-304314565220}"/>
  </cellStyles>
  <dxfs count="4">
    <dxf>
      <font>
        <strike val="0"/>
        <color theme="0"/>
      </font>
    </dxf>
    <dxf>
      <font>
        <strike val="0"/>
        <color theme="0"/>
      </font>
    </dxf>
    <dxf>
      <font>
        <strike val="0"/>
        <color theme="0"/>
      </font>
    </dxf>
    <dxf>
      <font>
        <strike/>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bauwesen.at/pub"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http://www.bauwesen.at/pub"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75337</xdr:colOff>
      <xdr:row>42</xdr:row>
      <xdr:rowOff>34442</xdr:rowOff>
    </xdr:from>
    <xdr:to>
      <xdr:col>1</xdr:col>
      <xdr:colOff>469756</xdr:colOff>
      <xdr:row>51</xdr:row>
      <xdr:rowOff>21647</xdr:rowOff>
    </xdr:to>
    <xdr:pic>
      <xdr:nvPicPr>
        <xdr:cNvPr id="2" name="Grafik 1">
          <a:hlinkClick xmlns:r="http://schemas.openxmlformats.org/officeDocument/2006/relationships" r:id="rId1"/>
          <a:extLst>
            <a:ext uri="{FF2B5EF4-FFF2-40B4-BE49-F238E27FC236}">
              <a16:creationId xmlns:a16="http://schemas.microsoft.com/office/drawing/2014/main" id="{0602302F-BA00-4DB7-ABCC-296F82035A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337" y="5873267"/>
          <a:ext cx="1065932" cy="1615980"/>
        </a:xfrm>
        <a:prstGeom prst="rect">
          <a:avLst/>
        </a:prstGeom>
      </xdr:spPr>
    </xdr:pic>
    <xdr:clientData/>
  </xdr:twoCellAnchor>
  <xdr:twoCellAnchor editAs="oneCell">
    <xdr:from>
      <xdr:col>1</xdr:col>
      <xdr:colOff>570395</xdr:colOff>
      <xdr:row>42</xdr:row>
      <xdr:rowOff>35362</xdr:rowOff>
    </xdr:from>
    <xdr:to>
      <xdr:col>3</xdr:col>
      <xdr:colOff>290080</xdr:colOff>
      <xdr:row>51</xdr:row>
      <xdr:rowOff>43295</xdr:rowOff>
    </xdr:to>
    <xdr:pic>
      <xdr:nvPicPr>
        <xdr:cNvPr id="3" name="Grafik 2">
          <a:hlinkClick xmlns:r="http://schemas.openxmlformats.org/officeDocument/2006/relationships" r:id="rId1"/>
          <a:extLst>
            <a:ext uri="{FF2B5EF4-FFF2-40B4-BE49-F238E27FC236}">
              <a16:creationId xmlns:a16="http://schemas.microsoft.com/office/drawing/2014/main" id="{0F6AC8E4-255E-4A4B-B7CC-3519331687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8095" y="5874187"/>
          <a:ext cx="1062710" cy="1636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75337</xdr:colOff>
      <xdr:row>32</xdr:row>
      <xdr:rowOff>34442</xdr:rowOff>
    </xdr:from>
    <xdr:to>
      <xdr:col>1</xdr:col>
      <xdr:colOff>493569</xdr:colOff>
      <xdr:row>40</xdr:row>
      <xdr:rowOff>164522</xdr:rowOff>
    </xdr:to>
    <xdr:pic>
      <xdr:nvPicPr>
        <xdr:cNvPr id="2" name="Grafik 1">
          <a:hlinkClick xmlns:r="http://schemas.openxmlformats.org/officeDocument/2006/relationships" r:id="rId1"/>
          <a:extLst>
            <a:ext uri="{FF2B5EF4-FFF2-40B4-BE49-F238E27FC236}">
              <a16:creationId xmlns:a16="http://schemas.microsoft.com/office/drawing/2014/main" id="{4901785F-E34F-48C8-94D0-2EE3F6322C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337" y="5900977"/>
          <a:ext cx="1067664" cy="1619443"/>
        </a:xfrm>
        <a:prstGeom prst="rect">
          <a:avLst/>
        </a:prstGeom>
      </xdr:spPr>
    </xdr:pic>
    <xdr:clientData/>
  </xdr:twoCellAnchor>
  <xdr:twoCellAnchor editAs="oneCell">
    <xdr:from>
      <xdr:col>1</xdr:col>
      <xdr:colOff>570395</xdr:colOff>
      <xdr:row>32</xdr:row>
      <xdr:rowOff>35362</xdr:rowOff>
    </xdr:from>
    <xdr:to>
      <xdr:col>3</xdr:col>
      <xdr:colOff>337705</xdr:colOff>
      <xdr:row>40</xdr:row>
      <xdr:rowOff>186170</xdr:rowOff>
    </xdr:to>
    <xdr:pic>
      <xdr:nvPicPr>
        <xdr:cNvPr id="3" name="Grafik 2">
          <a:hlinkClick xmlns:r="http://schemas.openxmlformats.org/officeDocument/2006/relationships" r:id="rId1"/>
          <a:extLst>
            <a:ext uri="{FF2B5EF4-FFF2-40B4-BE49-F238E27FC236}">
              <a16:creationId xmlns:a16="http://schemas.microsoft.com/office/drawing/2014/main" id="{1A1ECA66-81AE-4B3A-AEC1-7F01408A5A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9827" y="5901897"/>
          <a:ext cx="1066173" cy="1640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174483</xdr:colOff>
      <xdr:row>108</xdr:row>
      <xdr:rowOff>27947</xdr:rowOff>
    </xdr:from>
    <xdr:to>
      <xdr:col>2</xdr:col>
      <xdr:colOff>14287</xdr:colOff>
      <xdr:row>118</xdr:row>
      <xdr:rowOff>59472</xdr:rowOff>
    </xdr:to>
    <xdr:pic>
      <xdr:nvPicPr>
        <xdr:cNvPr id="2" name="Grafik 1">
          <a:extLst>
            <a:ext uri="{FF2B5EF4-FFF2-40B4-BE49-F238E27FC236}">
              <a16:creationId xmlns:a16="http://schemas.microsoft.com/office/drawing/2014/main" id="{FFE95509-21BC-49F6-9F14-A84E9F57C7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483" y="17977810"/>
          <a:ext cx="1182829" cy="1898425"/>
        </a:xfrm>
        <a:prstGeom prst="rect">
          <a:avLst/>
        </a:prstGeom>
      </xdr:spPr>
    </xdr:pic>
    <xdr:clientData/>
  </xdr:twoCellAnchor>
  <xdr:twoCellAnchor editAs="oneCell">
    <xdr:from>
      <xdr:col>2</xdr:col>
      <xdr:colOff>68600</xdr:colOff>
      <xdr:row>108</xdr:row>
      <xdr:rowOff>41856</xdr:rowOff>
    </xdr:from>
    <xdr:to>
      <xdr:col>3</xdr:col>
      <xdr:colOff>581025</xdr:colOff>
      <xdr:row>118</xdr:row>
      <xdr:rowOff>76254</xdr:rowOff>
    </xdr:to>
    <xdr:pic>
      <xdr:nvPicPr>
        <xdr:cNvPr id="3" name="Grafik 2">
          <a:extLst>
            <a:ext uri="{FF2B5EF4-FFF2-40B4-BE49-F238E27FC236}">
              <a16:creationId xmlns:a16="http://schemas.microsoft.com/office/drawing/2014/main" id="{7C3682A4-5F0C-4E94-8D0C-7C11410F03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1625" y="17991719"/>
          <a:ext cx="1183938" cy="1901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ropik/Desktop/Kropik/Desktop/BUCH%20Kalk/K2020%2010%20K3%2002a%20E+M%20ML%20Schloss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minare/Wirtschaft/Kalkulation%20&#214;NORM%20B%202061/Unterlagen/Beispiel%20Kalku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3">
          <cell r="B3" t="str">
            <v>KollV f d Eisen- u Metallverarb. Gewerbe (ArbeiterInnen)</v>
          </cell>
        </row>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56">
          <cell r="A56" t="str">
            <v>Nachtarbeiteit, 22-6 Uhr</v>
          </cell>
        </row>
        <row r="57">
          <cell r="A57" t="str">
            <v>Schichtzulage (2. Schicht)</v>
          </cell>
        </row>
        <row r="66">
          <cell r="A66" t="str">
            <v>Vorarbeiterzuschlag</v>
          </cell>
        </row>
        <row r="67">
          <cell r="A67" t="str">
            <v>Schmutzzulage</v>
          </cell>
        </row>
        <row r="68">
          <cell r="A68" t="str">
            <v>Erschwerniszulage</v>
          </cell>
        </row>
        <row r="69">
          <cell r="A69" t="str">
            <v>Gefahrenzulage</v>
          </cell>
        </row>
        <row r="98">
          <cell r="A98" t="str">
            <v>kleine Entfernungszul. (&gt;6Std)</v>
          </cell>
        </row>
        <row r="99">
          <cell r="A99" t="str">
            <v>mittlere Entfernungszul. (&gt;11Std)</v>
          </cell>
        </row>
        <row r="100">
          <cell r="A100" t="str">
            <v>große Entfernungszul. (&gt;11Std)</v>
          </cell>
        </row>
        <row r="102">
          <cell r="A102" t="str">
            <v>Nächtigungsgeld</v>
          </cell>
        </row>
        <row r="112">
          <cell r="A112" t="str">
            <v>Montagezulage</v>
          </cell>
        </row>
      </sheetData>
      <sheetData sheetId="1"/>
      <sheetData sheetId="2">
        <row r="233">
          <cell r="A233" t="str">
            <v>Baustellengemeinkosten auf produktiven Lohn</v>
          </cell>
        </row>
        <row r="234">
          <cell r="A234" t="str">
            <v/>
          </cell>
        </row>
        <row r="235">
          <cell r="A235" t="str">
            <v>Fertigungsgemeinkosten</v>
          </cell>
        </row>
        <row r="236">
          <cell r="A236" t="str">
            <v/>
          </cell>
        </row>
        <row r="237">
          <cell r="A237" t="str">
            <v/>
          </cell>
        </row>
      </sheetData>
      <sheetData sheetId="3">
        <row r="21">
          <cell r="H21" t="str">
            <v>Alle Kostenarten ohne Regielohn</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6">
          <cell r="B26">
            <v>0.15</v>
          </cell>
        </row>
      </sheetData>
      <sheetData sheetId="1"/>
      <sheetData sheetId="2"/>
      <sheetData sheetId="3"/>
      <sheetData sheetId="4">
        <row r="6">
          <cell r="M6">
            <v>74.459999999999994</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bauwesen.at/pub" TargetMode="External"/><Relationship Id="rId1" Type="http://schemas.openxmlformats.org/officeDocument/2006/relationships/hyperlink" Target="http://www.bauwesen.at/pu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auwesen.at/pub"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uwesen.at/pub" TargetMode="External"/><Relationship Id="rId1" Type="http://schemas.openxmlformats.org/officeDocument/2006/relationships/hyperlink" Target="http://www.bauwesen.a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2B231-AA41-4D58-9CE6-C8189C87CF89}">
  <sheetPr>
    <tabColor rgb="FFFF0000"/>
  </sheetPr>
  <dimension ref="A1:I53"/>
  <sheetViews>
    <sheetView showGridLines="0" workbookViewId="0">
      <selection activeCell="G37" sqref="G37:H37"/>
    </sheetView>
  </sheetViews>
  <sheetFormatPr baseColWidth="10" defaultRowHeight="14.25" x14ac:dyDescent="0.45"/>
  <cols>
    <col min="1" max="6" width="9.3984375" customWidth="1"/>
    <col min="7" max="7" width="8.9296875" customWidth="1"/>
    <col min="8" max="8" width="2.06640625" customWidth="1"/>
  </cols>
  <sheetData>
    <row r="1" spans="1:8" ht="18" x14ac:dyDescent="0.55000000000000004">
      <c r="A1" s="252" t="s">
        <v>97</v>
      </c>
      <c r="B1" s="253"/>
      <c r="C1" s="253"/>
      <c r="D1" s="253"/>
      <c r="E1" s="253"/>
      <c r="F1" s="253"/>
      <c r="G1" s="253"/>
      <c r="H1" s="254"/>
    </row>
    <row r="2" spans="1:8" ht="18" x14ac:dyDescent="0.55000000000000004">
      <c r="A2" s="255" t="s">
        <v>98</v>
      </c>
      <c r="B2" s="256"/>
      <c r="C2" s="256"/>
      <c r="D2" s="256"/>
      <c r="E2" s="256"/>
      <c r="F2" s="256"/>
      <c r="G2" s="256"/>
      <c r="H2" s="257"/>
    </row>
    <row r="3" spans="1:8" ht="18" x14ac:dyDescent="0.55000000000000004">
      <c r="A3" s="255"/>
      <c r="B3" s="256"/>
      <c r="C3" s="256"/>
      <c r="D3" s="256"/>
      <c r="E3" s="256"/>
      <c r="F3" s="256"/>
      <c r="G3" s="256"/>
      <c r="H3" s="257"/>
    </row>
    <row r="4" spans="1:8" ht="18" x14ac:dyDescent="0.55000000000000004">
      <c r="A4" s="255" t="s">
        <v>82</v>
      </c>
      <c r="B4" s="256"/>
      <c r="C4" s="256"/>
      <c r="D4" s="256"/>
      <c r="E4" s="256"/>
      <c r="F4" s="256"/>
      <c r="G4" s="256"/>
      <c r="H4" s="257"/>
    </row>
    <row r="5" spans="1:8" ht="15.75" x14ac:dyDescent="0.5">
      <c r="A5" s="199"/>
      <c r="B5" s="200"/>
      <c r="C5" s="157"/>
      <c r="D5" s="157"/>
      <c r="E5" s="98"/>
      <c r="F5" s="157"/>
      <c r="G5" s="200"/>
      <c r="H5" s="201"/>
    </row>
    <row r="6" spans="1:8" x14ac:dyDescent="0.45">
      <c r="A6" s="263" t="s">
        <v>99</v>
      </c>
      <c r="B6" s="264"/>
      <c r="C6" s="264"/>
      <c r="D6" s="264"/>
      <c r="E6" s="264"/>
      <c r="F6" s="264"/>
      <c r="G6" s="264"/>
      <c r="H6" s="265"/>
    </row>
    <row r="7" spans="1:8" x14ac:dyDescent="0.45">
      <c r="A7" s="266" t="s">
        <v>100</v>
      </c>
      <c r="B7" s="267"/>
      <c r="C7" s="267"/>
      <c r="D7" s="267"/>
      <c r="E7" s="267"/>
      <c r="F7" s="267"/>
      <c r="G7" s="267"/>
      <c r="H7" s="268"/>
    </row>
    <row r="8" spans="1:8" x14ac:dyDescent="0.45">
      <c r="A8" s="269" t="s">
        <v>104</v>
      </c>
      <c r="B8" s="270"/>
      <c r="C8" s="270"/>
      <c r="D8" s="270"/>
      <c r="E8" s="270"/>
      <c r="F8" s="270"/>
      <c r="G8" s="270"/>
      <c r="H8" s="271"/>
    </row>
    <row r="11" spans="1:8" x14ac:dyDescent="0.45">
      <c r="A11" s="204" t="s">
        <v>101</v>
      </c>
      <c r="B11" s="205"/>
      <c r="C11" s="205"/>
      <c r="D11" s="205"/>
      <c r="E11" s="205"/>
      <c r="F11" s="205"/>
      <c r="G11" s="261">
        <v>44057</v>
      </c>
      <c r="H11" s="262"/>
    </row>
    <row r="12" spans="1:8" x14ac:dyDescent="0.45">
      <c r="A12" s="207"/>
      <c r="B12" s="208"/>
      <c r="C12" s="208"/>
      <c r="D12" s="208"/>
      <c r="E12" s="208"/>
      <c r="F12" s="208"/>
      <c r="G12" s="208"/>
      <c r="H12" s="209"/>
    </row>
    <row r="13" spans="1:8" ht="14.25" customHeight="1" x14ac:dyDescent="0.45">
      <c r="A13" s="249" t="s">
        <v>95</v>
      </c>
      <c r="B13" s="250"/>
      <c r="C13" s="250"/>
      <c r="D13" s="250"/>
      <c r="E13" s="250"/>
      <c r="F13" s="250"/>
      <c r="G13" s="250"/>
      <c r="H13" s="251"/>
    </row>
    <row r="14" spans="1:8" ht="14.25" customHeight="1" x14ac:dyDescent="0.45">
      <c r="A14" s="249"/>
      <c r="B14" s="250"/>
      <c r="C14" s="250"/>
      <c r="D14" s="250"/>
      <c r="E14" s="250"/>
      <c r="F14" s="250"/>
      <c r="G14" s="250"/>
      <c r="H14" s="251"/>
    </row>
    <row r="15" spans="1:8" ht="14.25" customHeight="1" x14ac:dyDescent="0.45">
      <c r="A15" s="249"/>
      <c r="B15" s="250"/>
      <c r="C15" s="250"/>
      <c r="D15" s="250"/>
      <c r="E15" s="250"/>
      <c r="F15" s="250"/>
      <c r="G15" s="250"/>
      <c r="H15" s="251"/>
    </row>
    <row r="16" spans="1:8" ht="14.25" customHeight="1" x14ac:dyDescent="0.45">
      <c r="A16" s="249"/>
      <c r="B16" s="250"/>
      <c r="C16" s="250"/>
      <c r="D16" s="250"/>
      <c r="E16" s="250"/>
      <c r="F16" s="250"/>
      <c r="G16" s="250"/>
      <c r="H16" s="251"/>
    </row>
    <row r="17" spans="1:8" ht="14.25" customHeight="1" x14ac:dyDescent="0.45">
      <c r="A17" s="249"/>
      <c r="B17" s="250"/>
      <c r="C17" s="250"/>
      <c r="D17" s="250"/>
      <c r="E17" s="250"/>
      <c r="F17" s="250"/>
      <c r="G17" s="250"/>
      <c r="H17" s="251"/>
    </row>
    <row r="18" spans="1:8" ht="14.25" customHeight="1" x14ac:dyDescent="0.45">
      <c r="A18" s="258" t="s">
        <v>90</v>
      </c>
      <c r="B18" s="259"/>
      <c r="C18" s="259"/>
      <c r="D18" s="259"/>
      <c r="E18" s="259"/>
      <c r="F18" s="259"/>
      <c r="G18" s="259"/>
      <c r="H18" s="260"/>
    </row>
    <row r="19" spans="1:8" ht="14.25" customHeight="1" x14ac:dyDescent="0.45">
      <c r="A19" s="258"/>
      <c r="B19" s="259"/>
      <c r="C19" s="259"/>
      <c r="D19" s="259"/>
      <c r="E19" s="259"/>
      <c r="F19" s="259"/>
      <c r="G19" s="259"/>
      <c r="H19" s="260"/>
    </row>
    <row r="20" spans="1:8" ht="14.25" customHeight="1" x14ac:dyDescent="0.45">
      <c r="A20" s="258"/>
      <c r="B20" s="259"/>
      <c r="C20" s="259"/>
      <c r="D20" s="259"/>
      <c r="E20" s="259"/>
      <c r="F20" s="259"/>
      <c r="G20" s="259"/>
      <c r="H20" s="260"/>
    </row>
    <row r="21" spans="1:8" ht="15.75" x14ac:dyDescent="0.45">
      <c r="A21" s="202"/>
      <c r="B21" s="203"/>
      <c r="C21" s="203"/>
      <c r="D21" s="203"/>
      <c r="E21" s="203"/>
      <c r="F21" s="203"/>
      <c r="G21" s="206"/>
      <c r="H21" s="210"/>
    </row>
    <row r="22" spans="1:8" ht="14.25" customHeight="1" x14ac:dyDescent="0.45">
      <c r="A22" s="249" t="s">
        <v>96</v>
      </c>
      <c r="B22" s="250"/>
      <c r="C22" s="250"/>
      <c r="D22" s="250"/>
      <c r="E22" s="250"/>
      <c r="F22" s="250"/>
      <c r="G22" s="250"/>
      <c r="H22" s="210"/>
    </row>
    <row r="23" spans="1:8" ht="14.25" customHeight="1" x14ac:dyDescent="0.45">
      <c r="A23" s="249"/>
      <c r="B23" s="250"/>
      <c r="C23" s="250"/>
      <c r="D23" s="250"/>
      <c r="E23" s="250"/>
      <c r="F23" s="250"/>
      <c r="G23" s="250"/>
      <c r="H23" s="210"/>
    </row>
    <row r="24" spans="1:8" ht="14.25" customHeight="1" x14ac:dyDescent="0.45">
      <c r="A24" s="249"/>
      <c r="B24" s="250"/>
      <c r="C24" s="250"/>
      <c r="D24" s="250"/>
      <c r="E24" s="250"/>
      <c r="F24" s="250"/>
      <c r="G24" s="250"/>
      <c r="H24" s="210"/>
    </row>
    <row r="25" spans="1:8" ht="14.25" customHeight="1" x14ac:dyDescent="0.45">
      <c r="A25" s="249"/>
      <c r="B25" s="250"/>
      <c r="C25" s="250"/>
      <c r="D25" s="250"/>
      <c r="E25" s="250"/>
      <c r="F25" s="250"/>
      <c r="G25" s="250"/>
      <c r="H25" s="210"/>
    </row>
    <row r="26" spans="1:8" ht="15.75" x14ac:dyDescent="0.45">
      <c r="A26" s="202"/>
      <c r="B26" s="203"/>
      <c r="C26" s="203"/>
      <c r="D26" s="203"/>
      <c r="E26" s="203"/>
      <c r="F26" s="203"/>
      <c r="G26" s="206"/>
      <c r="H26" s="210"/>
    </row>
    <row r="27" spans="1:8" ht="14.25" customHeight="1" x14ac:dyDescent="0.45">
      <c r="A27" s="249" t="s">
        <v>91</v>
      </c>
      <c r="B27" s="250"/>
      <c r="C27" s="250"/>
      <c r="D27" s="250"/>
      <c r="E27" s="250"/>
      <c r="F27" s="250"/>
      <c r="G27" s="250"/>
      <c r="H27" s="251"/>
    </row>
    <row r="28" spans="1:8" ht="14.25" customHeight="1" x14ac:dyDescent="0.45">
      <c r="A28" s="249"/>
      <c r="B28" s="250"/>
      <c r="C28" s="250"/>
      <c r="D28" s="250"/>
      <c r="E28" s="250"/>
      <c r="F28" s="250"/>
      <c r="G28" s="250"/>
      <c r="H28" s="251"/>
    </row>
    <row r="29" spans="1:8" ht="14.25" customHeight="1" x14ac:dyDescent="0.45">
      <c r="A29" s="249"/>
      <c r="B29" s="250"/>
      <c r="C29" s="250"/>
      <c r="D29" s="250"/>
      <c r="E29" s="250"/>
      <c r="F29" s="250"/>
      <c r="G29" s="250"/>
      <c r="H29" s="251"/>
    </row>
    <row r="30" spans="1:8" ht="14.25" customHeight="1" x14ac:dyDescent="0.45">
      <c r="A30" s="249"/>
      <c r="B30" s="250"/>
      <c r="C30" s="250"/>
      <c r="D30" s="250"/>
      <c r="E30" s="250"/>
      <c r="F30" s="250"/>
      <c r="G30" s="250"/>
      <c r="H30" s="251"/>
    </row>
    <row r="31" spans="1:8" ht="14.25" customHeight="1" x14ac:dyDescent="0.45">
      <c r="A31" s="249"/>
      <c r="B31" s="250"/>
      <c r="C31" s="250"/>
      <c r="D31" s="250"/>
      <c r="E31" s="250"/>
      <c r="F31" s="250"/>
      <c r="G31" s="250"/>
      <c r="H31" s="251"/>
    </row>
    <row r="32" spans="1:8" ht="14.25" customHeight="1" x14ac:dyDescent="0.45">
      <c r="A32" s="249"/>
      <c r="B32" s="250"/>
      <c r="C32" s="250"/>
      <c r="D32" s="250"/>
      <c r="E32" s="250"/>
      <c r="F32" s="250"/>
      <c r="G32" s="250"/>
      <c r="H32" s="251"/>
    </row>
    <row r="33" spans="1:9" ht="14.25" customHeight="1" x14ac:dyDescent="0.45">
      <c r="A33" s="249"/>
      <c r="B33" s="250"/>
      <c r="C33" s="250"/>
      <c r="D33" s="250"/>
      <c r="E33" s="250"/>
      <c r="F33" s="250"/>
      <c r="G33" s="250"/>
      <c r="H33" s="251"/>
    </row>
    <row r="34" spans="1:9" ht="14.25" customHeight="1" x14ac:dyDescent="0.45">
      <c r="A34" s="249"/>
      <c r="B34" s="250"/>
      <c r="C34" s="250"/>
      <c r="D34" s="250"/>
      <c r="E34" s="250"/>
      <c r="F34" s="250"/>
      <c r="G34" s="250"/>
      <c r="H34" s="251"/>
    </row>
    <row r="35" spans="1:9" ht="15.75" x14ac:dyDescent="0.5">
      <c r="A35" s="195"/>
      <c r="B35" s="196"/>
      <c r="C35" s="196"/>
      <c r="D35" s="196"/>
      <c r="E35" s="196"/>
      <c r="F35" s="196"/>
      <c r="G35" s="187"/>
      <c r="H35" s="188"/>
    </row>
    <row r="36" spans="1:9" ht="15.75" x14ac:dyDescent="0.5">
      <c r="A36" s="192"/>
      <c r="B36" s="192"/>
      <c r="C36" s="192"/>
      <c r="D36" s="192"/>
      <c r="E36" s="192"/>
      <c r="F36" s="192"/>
    </row>
    <row r="37" spans="1:9" ht="15.75" x14ac:dyDescent="0.5">
      <c r="A37" s="193" t="s">
        <v>92</v>
      </c>
      <c r="B37" s="194"/>
      <c r="C37" s="194"/>
      <c r="D37" s="194"/>
      <c r="E37" s="194"/>
      <c r="F37" s="189"/>
      <c r="G37" s="243">
        <v>9</v>
      </c>
      <c r="H37" s="244"/>
    </row>
    <row r="38" spans="1:9" ht="15.75" x14ac:dyDescent="0.5">
      <c r="A38" s="190" t="s">
        <v>93</v>
      </c>
      <c r="B38" s="191"/>
      <c r="C38" s="191"/>
      <c r="D38" s="191"/>
      <c r="E38" s="191"/>
      <c r="F38" s="186"/>
      <c r="G38" s="245">
        <v>0.8</v>
      </c>
      <c r="H38" s="246"/>
    </row>
    <row r="39" spans="1:9" ht="15.75" x14ac:dyDescent="0.5">
      <c r="A39" s="197" t="s">
        <v>94</v>
      </c>
      <c r="B39" s="198"/>
      <c r="C39" s="198"/>
      <c r="D39" s="198"/>
      <c r="E39" s="198"/>
      <c r="F39" s="185"/>
      <c r="G39" s="247">
        <f>G37/G38</f>
        <v>11.25</v>
      </c>
      <c r="H39" s="248"/>
    </row>
    <row r="43" spans="1:9" x14ac:dyDescent="0.45">
      <c r="A43" s="41"/>
      <c r="B43" s="189"/>
      <c r="C43" s="189"/>
      <c r="D43" s="189"/>
      <c r="E43" s="233" t="s">
        <v>110</v>
      </c>
      <c r="F43" s="233"/>
      <c r="G43" s="233"/>
      <c r="H43" s="233"/>
      <c r="I43" s="234"/>
    </row>
    <row r="44" spans="1:9" x14ac:dyDescent="0.45">
      <c r="A44" s="75"/>
      <c r="B44" s="186"/>
      <c r="C44" s="186"/>
      <c r="D44" s="186"/>
      <c r="E44" s="235"/>
      <c r="F44" s="235"/>
      <c r="G44" s="235"/>
      <c r="H44" s="235"/>
      <c r="I44" s="236"/>
    </row>
    <row r="45" spans="1:9" x14ac:dyDescent="0.45">
      <c r="A45" s="75"/>
      <c r="B45" s="186"/>
      <c r="C45" s="186"/>
      <c r="D45" s="186"/>
      <c r="E45" s="235"/>
      <c r="F45" s="235"/>
      <c r="G45" s="235"/>
      <c r="H45" s="235"/>
      <c r="I45" s="236"/>
    </row>
    <row r="46" spans="1:9" ht="15.75" x14ac:dyDescent="0.5">
      <c r="A46" s="75"/>
      <c r="B46" s="186"/>
      <c r="C46" s="186"/>
      <c r="D46" s="186"/>
      <c r="E46" s="186"/>
      <c r="F46" s="191"/>
      <c r="G46" s="191"/>
      <c r="H46" s="186"/>
      <c r="I46" s="97"/>
    </row>
    <row r="47" spans="1:9" x14ac:dyDescent="0.45">
      <c r="A47" s="75"/>
      <c r="B47" s="186"/>
      <c r="C47" s="186"/>
      <c r="D47" s="186"/>
      <c r="E47" s="235" t="s">
        <v>111</v>
      </c>
      <c r="F47" s="235"/>
      <c r="G47" s="235"/>
      <c r="H47" s="235"/>
      <c r="I47" s="236"/>
    </row>
    <row r="48" spans="1:9" x14ac:dyDescent="0.45">
      <c r="A48" s="75"/>
      <c r="B48" s="186"/>
      <c r="C48" s="186"/>
      <c r="D48" s="186"/>
      <c r="E48" s="235"/>
      <c r="F48" s="235"/>
      <c r="G48" s="235"/>
      <c r="H48" s="235"/>
      <c r="I48" s="236"/>
    </row>
    <row r="49" spans="1:9" x14ac:dyDescent="0.45">
      <c r="A49" s="75"/>
      <c r="B49" s="186"/>
      <c r="C49" s="186"/>
      <c r="D49" s="186"/>
      <c r="E49" s="235"/>
      <c r="F49" s="235"/>
      <c r="G49" s="235"/>
      <c r="H49" s="235"/>
      <c r="I49" s="236"/>
    </row>
    <row r="50" spans="1:9" ht="15.75" x14ac:dyDescent="0.5">
      <c r="A50" s="75"/>
      <c r="B50" s="186"/>
      <c r="C50" s="186"/>
      <c r="D50" s="186"/>
      <c r="E50" s="186"/>
      <c r="F50" s="191"/>
      <c r="G50" s="186"/>
      <c r="H50" s="74"/>
      <c r="I50" s="97"/>
    </row>
    <row r="51" spans="1:9" ht="15.75" x14ac:dyDescent="0.5">
      <c r="A51" s="75"/>
      <c r="B51" s="186"/>
      <c r="C51" s="186"/>
      <c r="D51" s="186"/>
      <c r="E51" s="237" t="s">
        <v>112</v>
      </c>
      <c r="F51" s="237"/>
      <c r="G51" s="237"/>
      <c r="H51" s="237"/>
      <c r="I51" s="238"/>
    </row>
    <row r="52" spans="1:9" x14ac:dyDescent="0.45">
      <c r="A52" s="75"/>
      <c r="B52" s="186"/>
      <c r="C52" s="186"/>
      <c r="D52" s="186"/>
      <c r="E52" s="239" t="s">
        <v>104</v>
      </c>
      <c r="F52" s="239"/>
      <c r="G52" s="239"/>
      <c r="H52" s="239"/>
      <c r="I52" s="240"/>
    </row>
    <row r="53" spans="1:9" x14ac:dyDescent="0.45">
      <c r="A53" s="44"/>
      <c r="B53" s="187"/>
      <c r="C53" s="187"/>
      <c r="D53" s="187"/>
      <c r="E53" s="241"/>
      <c r="F53" s="241"/>
      <c r="G53" s="241"/>
      <c r="H53" s="241"/>
      <c r="I53" s="242"/>
    </row>
  </sheetData>
  <sheetProtection password="CFD5" sheet="1" formatColumns="0" selectLockedCells="1"/>
  <mergeCells count="19">
    <mergeCell ref="A22:G25"/>
    <mergeCell ref="A27:H34"/>
    <mergeCell ref="A1:H1"/>
    <mergeCell ref="A2:H2"/>
    <mergeCell ref="A3:H3"/>
    <mergeCell ref="A4:H4"/>
    <mergeCell ref="A18:H20"/>
    <mergeCell ref="A13:H17"/>
    <mergeCell ref="G11:H11"/>
    <mergeCell ref="A6:H6"/>
    <mergeCell ref="A7:H7"/>
    <mergeCell ref="A8:H8"/>
    <mergeCell ref="E43:I45"/>
    <mergeCell ref="E47:I49"/>
    <mergeCell ref="E51:I51"/>
    <mergeCell ref="E52:I53"/>
    <mergeCell ref="G37:H37"/>
    <mergeCell ref="G38:H38"/>
    <mergeCell ref="G39:H39"/>
  </mergeCells>
  <hyperlinks>
    <hyperlink ref="A8" r:id="rId1" xr:uid="{F269307A-65F6-49C3-8D48-2C7893042920}"/>
    <hyperlink ref="E52" r:id="rId2" xr:uid="{0E0C4C9A-E278-4459-97A6-8A025A019464}"/>
  </hyperlinks>
  <pageMargins left="0.7" right="0.7" top="0.78740157499999996" bottom="0.78740157499999996"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zoomScale="110" zoomScaleNormal="110" workbookViewId="0">
      <selection activeCell="H10" sqref="H10"/>
    </sheetView>
  </sheetViews>
  <sheetFormatPr baseColWidth="10" defaultColWidth="9.06640625" defaultRowHeight="14.25" x14ac:dyDescent="0.45"/>
  <cols>
    <col min="1" max="16384" width="9.06640625" style="49"/>
  </cols>
  <sheetData>
    <row r="1" spans="1:8" ht="18" x14ac:dyDescent="0.45">
      <c r="A1" s="149" t="s">
        <v>76</v>
      </c>
      <c r="B1" s="60"/>
      <c r="C1" s="60"/>
      <c r="D1" s="60"/>
      <c r="E1" s="60"/>
    </row>
    <row r="2" spans="1:8" x14ac:dyDescent="0.45">
      <c r="A2" s="150" t="s">
        <v>75</v>
      </c>
      <c r="B2" s="281">
        <v>45292</v>
      </c>
      <c r="C2" s="282"/>
      <c r="D2" s="156"/>
      <c r="E2" s="156"/>
      <c r="F2" s="151"/>
      <c r="G2" s="151"/>
      <c r="H2" s="174" t="s">
        <v>21</v>
      </c>
    </row>
    <row r="3" spans="1:8" x14ac:dyDescent="0.45">
      <c r="A3" s="152"/>
      <c r="B3" s="154"/>
      <c r="C3" s="154"/>
      <c r="D3" s="155"/>
      <c r="E3" s="155"/>
      <c r="F3" s="153"/>
      <c r="G3" s="153"/>
      <c r="H3" s="175"/>
    </row>
    <row r="4" spans="1:8" x14ac:dyDescent="0.45">
      <c r="A4" s="283" t="s">
        <v>4</v>
      </c>
      <c r="B4" s="284"/>
      <c r="C4" s="284"/>
      <c r="D4" s="284"/>
      <c r="E4" s="284"/>
      <c r="F4" s="284"/>
      <c r="G4" s="284"/>
      <c r="H4" s="176">
        <v>2.9499999999999998E-2</v>
      </c>
    </row>
    <row r="5" spans="1:8" x14ac:dyDescent="0.45">
      <c r="A5" s="283" t="s">
        <v>6</v>
      </c>
      <c r="B5" s="284"/>
      <c r="C5" s="284"/>
      <c r="D5" s="284"/>
      <c r="E5" s="284"/>
      <c r="F5" s="284"/>
      <c r="G5" s="284"/>
      <c r="H5" s="176">
        <v>1E-3</v>
      </c>
    </row>
    <row r="6" spans="1:8" x14ac:dyDescent="0.45">
      <c r="A6" s="283" t="s">
        <v>7</v>
      </c>
      <c r="B6" s="284"/>
      <c r="C6" s="284"/>
      <c r="D6" s="284"/>
      <c r="E6" s="284"/>
      <c r="F6" s="284"/>
      <c r="G6" s="284"/>
      <c r="H6" s="176">
        <v>0.1255</v>
      </c>
    </row>
    <row r="7" spans="1:8" x14ac:dyDescent="0.45">
      <c r="A7" s="283" t="s">
        <v>8</v>
      </c>
      <c r="B7" s="284"/>
      <c r="C7" s="284"/>
      <c r="D7" s="284"/>
      <c r="E7" s="284"/>
      <c r="F7" s="284"/>
      <c r="G7" s="284"/>
      <c r="H7" s="176">
        <v>3.78E-2</v>
      </c>
    </row>
    <row r="8" spans="1:8" x14ac:dyDescent="0.45">
      <c r="A8" s="283" t="s">
        <v>10</v>
      </c>
      <c r="B8" s="284"/>
      <c r="C8" s="284"/>
      <c r="D8" s="284"/>
      <c r="E8" s="284"/>
      <c r="F8" s="284"/>
      <c r="G8" s="284"/>
      <c r="H8" s="176">
        <v>1.0999999999999999E-2</v>
      </c>
    </row>
    <row r="9" spans="1:8" x14ac:dyDescent="0.45">
      <c r="A9" s="283" t="s">
        <v>106</v>
      </c>
      <c r="B9" s="284"/>
      <c r="C9" s="284"/>
      <c r="D9" s="284"/>
      <c r="E9" s="284"/>
      <c r="F9" s="284"/>
      <c r="G9" s="284"/>
      <c r="H9" s="176">
        <v>3.6999999999999998E-2</v>
      </c>
    </row>
    <row r="10" spans="1:8" x14ac:dyDescent="0.45">
      <c r="A10" s="283" t="s">
        <v>105</v>
      </c>
      <c r="B10" s="284"/>
      <c r="C10" s="284"/>
      <c r="D10" s="284"/>
      <c r="E10" s="284"/>
      <c r="F10" s="284"/>
      <c r="G10" s="284"/>
      <c r="H10" s="176">
        <v>3.8E-3</v>
      </c>
    </row>
    <row r="11" spans="1:8" x14ac:dyDescent="0.45">
      <c r="A11" s="283" t="s">
        <v>12</v>
      </c>
      <c r="B11" s="284"/>
      <c r="C11" s="284"/>
      <c r="D11" s="284"/>
      <c r="E11" s="284"/>
      <c r="F11" s="284"/>
      <c r="G11" s="284"/>
      <c r="H11" s="176">
        <v>5.0000000000000001E-3</v>
      </c>
    </row>
    <row r="12" spans="1:8" x14ac:dyDescent="0.45">
      <c r="A12" s="283" t="s">
        <v>14</v>
      </c>
      <c r="B12" s="284"/>
      <c r="C12" s="284"/>
      <c r="D12" s="284"/>
      <c r="E12" s="284"/>
      <c r="F12" s="284"/>
      <c r="G12" s="284"/>
      <c r="H12" s="176">
        <v>7.0000000000000001E-3</v>
      </c>
    </row>
    <row r="13" spans="1:8" x14ac:dyDescent="0.45">
      <c r="A13" s="283" t="s">
        <v>17</v>
      </c>
      <c r="B13" s="284"/>
      <c r="C13" s="284"/>
      <c r="D13" s="284"/>
      <c r="E13" s="284"/>
      <c r="F13" s="284"/>
      <c r="G13" s="284"/>
      <c r="H13" s="176">
        <v>0.03</v>
      </c>
    </row>
    <row r="14" spans="1:8" x14ac:dyDescent="0.45">
      <c r="A14" s="283" t="s">
        <v>102</v>
      </c>
      <c r="B14" s="284"/>
      <c r="C14" s="284"/>
      <c r="D14" s="284"/>
      <c r="E14" s="284"/>
      <c r="F14" s="284"/>
      <c r="G14" s="284"/>
      <c r="H14" s="176">
        <v>1.5299999999999999E-2</v>
      </c>
    </row>
    <row r="15" spans="1:8" x14ac:dyDescent="0.45">
      <c r="A15" s="283"/>
      <c r="B15" s="284"/>
      <c r="C15" s="284"/>
      <c r="D15" s="284"/>
      <c r="E15" s="284"/>
      <c r="F15" s="284"/>
      <c r="G15" s="284"/>
      <c r="H15" s="176"/>
    </row>
    <row r="16" spans="1:8" x14ac:dyDescent="0.45">
      <c r="A16" s="289"/>
      <c r="B16" s="290"/>
      <c r="C16" s="290"/>
      <c r="D16" s="290"/>
      <c r="E16" s="290"/>
      <c r="F16" s="290"/>
      <c r="G16" s="290"/>
      <c r="H16" s="177"/>
    </row>
    <row r="17" spans="1:8" x14ac:dyDescent="0.45">
      <c r="A17" s="62" t="s">
        <v>74</v>
      </c>
      <c r="B17" s="63"/>
      <c r="C17" s="63"/>
      <c r="D17" s="63"/>
      <c r="E17" s="63"/>
      <c r="F17" s="63"/>
      <c r="G17" s="63"/>
      <c r="H17" s="73">
        <f>SUM(H4:H16)</f>
        <v>0.30289999999999995</v>
      </c>
    </row>
    <row r="18" spans="1:8" x14ac:dyDescent="0.45">
      <c r="A18" s="61"/>
      <c r="B18" s="61"/>
      <c r="C18" s="61"/>
      <c r="D18" s="61"/>
      <c r="E18" s="61"/>
      <c r="F18" s="61"/>
      <c r="G18" s="61"/>
      <c r="H18" s="61"/>
    </row>
    <row r="19" spans="1:8" x14ac:dyDescent="0.45">
      <c r="A19" s="165" t="s">
        <v>87</v>
      </c>
      <c r="B19" s="166"/>
      <c r="C19" s="166"/>
      <c r="D19" s="166"/>
      <c r="E19" s="166"/>
      <c r="F19" s="166"/>
      <c r="G19" s="156"/>
      <c r="H19" s="178"/>
    </row>
    <row r="20" spans="1:8" x14ac:dyDescent="0.45">
      <c r="A20" s="83" t="s">
        <v>103</v>
      </c>
      <c r="B20" s="84"/>
      <c r="C20" s="84"/>
      <c r="D20" s="84"/>
      <c r="E20" s="84"/>
      <c r="F20" s="42"/>
      <c r="G20" s="42"/>
      <c r="H20" s="179">
        <f>H17</f>
        <v>0.30289999999999995</v>
      </c>
    </row>
    <row r="21" spans="1:8" x14ac:dyDescent="0.45">
      <c r="A21" s="285" t="s">
        <v>86</v>
      </c>
      <c r="B21" s="286"/>
      <c r="C21" s="286"/>
      <c r="D21" s="286"/>
      <c r="E21" s="286"/>
      <c r="F21" s="286"/>
      <c r="G21" s="286"/>
      <c r="H21" s="180">
        <f>-H11</f>
        <v>-5.0000000000000001E-3</v>
      </c>
    </row>
    <row r="22" spans="1:8" x14ac:dyDescent="0.45">
      <c r="A22" s="287"/>
      <c r="B22" s="288"/>
      <c r="C22" s="288"/>
      <c r="D22" s="288"/>
      <c r="E22" s="288"/>
      <c r="F22" s="288"/>
      <c r="G22" s="288"/>
      <c r="H22" s="181"/>
    </row>
    <row r="23" spans="1:8" x14ac:dyDescent="0.45">
      <c r="A23" s="71" t="s">
        <v>88</v>
      </c>
      <c r="B23" s="72"/>
      <c r="C23" s="72"/>
      <c r="D23" s="72"/>
      <c r="E23" s="72"/>
      <c r="F23" s="74"/>
      <c r="G23" s="74"/>
      <c r="H23" s="182">
        <f>SUM(H20:H22)</f>
        <v>0.29789999999999994</v>
      </c>
    </row>
    <row r="24" spans="1:8" x14ac:dyDescent="0.45">
      <c r="A24" s="85" t="s">
        <v>41</v>
      </c>
      <c r="B24" s="164"/>
      <c r="C24" s="164"/>
      <c r="D24" s="164"/>
      <c r="E24" s="164"/>
      <c r="F24" s="156"/>
      <c r="G24" s="156"/>
      <c r="H24" s="183">
        <f>(H17+H23)/2</f>
        <v>0.30039999999999994</v>
      </c>
    </row>
    <row r="27" spans="1:8" x14ac:dyDescent="0.45">
      <c r="A27" s="272" t="s">
        <v>84</v>
      </c>
      <c r="B27" s="273"/>
      <c r="C27" s="273"/>
      <c r="D27" s="273"/>
      <c r="E27" s="273"/>
      <c r="F27" s="273"/>
      <c r="G27" s="273"/>
      <c r="H27" s="274"/>
    </row>
    <row r="28" spans="1:8" x14ac:dyDescent="0.45">
      <c r="A28" s="275"/>
      <c r="B28" s="276"/>
      <c r="C28" s="276"/>
      <c r="D28" s="276"/>
      <c r="E28" s="276"/>
      <c r="F28" s="276"/>
      <c r="G28" s="276"/>
      <c r="H28" s="277"/>
    </row>
    <row r="29" spans="1:8" x14ac:dyDescent="0.45">
      <c r="A29" s="275"/>
      <c r="B29" s="276"/>
      <c r="C29" s="276"/>
      <c r="D29" s="276"/>
      <c r="E29" s="276"/>
      <c r="F29" s="276"/>
      <c r="G29" s="276"/>
      <c r="H29" s="277"/>
    </row>
    <row r="30" spans="1:8" x14ac:dyDescent="0.45">
      <c r="A30" s="275"/>
      <c r="B30" s="276"/>
      <c r="C30" s="276"/>
      <c r="D30" s="276"/>
      <c r="E30" s="276"/>
      <c r="F30" s="276"/>
      <c r="G30" s="276"/>
      <c r="H30" s="277"/>
    </row>
    <row r="31" spans="1:8" x14ac:dyDescent="0.45">
      <c r="A31" s="278"/>
      <c r="B31" s="279"/>
      <c r="C31" s="279"/>
      <c r="D31" s="279"/>
      <c r="E31" s="279"/>
      <c r="F31" s="279"/>
      <c r="G31" s="279"/>
      <c r="H31" s="280"/>
    </row>
    <row r="33" spans="1:9" x14ac:dyDescent="0.45">
      <c r="A33" s="41"/>
      <c r="B33" s="189"/>
      <c r="C33" s="189"/>
      <c r="D33" s="189"/>
      <c r="E33" s="233" t="s">
        <v>110</v>
      </c>
      <c r="F33" s="233"/>
      <c r="G33" s="233"/>
      <c r="H33" s="233"/>
      <c r="I33" s="234"/>
    </row>
    <row r="34" spans="1:9" x14ac:dyDescent="0.45">
      <c r="A34" s="75"/>
      <c r="B34" s="186"/>
      <c r="C34" s="186"/>
      <c r="D34" s="186"/>
      <c r="E34" s="235"/>
      <c r="F34" s="235"/>
      <c r="G34" s="235"/>
      <c r="H34" s="235"/>
      <c r="I34" s="236"/>
    </row>
    <row r="35" spans="1:9" x14ac:dyDescent="0.45">
      <c r="A35" s="75"/>
      <c r="B35" s="186"/>
      <c r="C35" s="186"/>
      <c r="D35" s="186"/>
      <c r="E35" s="235"/>
      <c r="F35" s="235"/>
      <c r="G35" s="235"/>
      <c r="H35" s="235"/>
      <c r="I35" s="236"/>
    </row>
    <row r="36" spans="1:9" ht="15.75" x14ac:dyDescent="0.5">
      <c r="A36" s="75"/>
      <c r="B36" s="186"/>
      <c r="C36" s="186"/>
      <c r="D36" s="186"/>
      <c r="E36" s="186"/>
      <c r="F36" s="191"/>
      <c r="G36" s="191"/>
      <c r="H36" s="186"/>
      <c r="I36" s="97"/>
    </row>
    <row r="37" spans="1:9" x14ac:dyDescent="0.45">
      <c r="A37" s="75"/>
      <c r="B37" s="186"/>
      <c r="C37" s="186"/>
      <c r="D37" s="186"/>
      <c r="E37" s="235" t="s">
        <v>111</v>
      </c>
      <c r="F37" s="235"/>
      <c r="G37" s="235"/>
      <c r="H37" s="235"/>
      <c r="I37" s="236"/>
    </row>
    <row r="38" spans="1:9" x14ac:dyDescent="0.45">
      <c r="A38" s="75"/>
      <c r="B38" s="186"/>
      <c r="C38" s="186"/>
      <c r="D38" s="186"/>
      <c r="E38" s="235"/>
      <c r="F38" s="235"/>
      <c r="G38" s="235"/>
      <c r="H38" s="235"/>
      <c r="I38" s="236"/>
    </row>
    <row r="39" spans="1:9" x14ac:dyDescent="0.45">
      <c r="A39" s="75"/>
      <c r="B39" s="186"/>
      <c r="C39" s="186"/>
      <c r="D39" s="186"/>
      <c r="E39" s="235"/>
      <c r="F39" s="235"/>
      <c r="G39" s="235"/>
      <c r="H39" s="235"/>
      <c r="I39" s="236"/>
    </row>
    <row r="40" spans="1:9" ht="15.75" x14ac:dyDescent="0.5">
      <c r="A40" s="75"/>
      <c r="B40" s="186"/>
      <c r="C40" s="186"/>
      <c r="D40" s="186"/>
      <c r="E40" s="186"/>
      <c r="F40" s="191"/>
      <c r="G40" s="186"/>
      <c r="H40" s="74"/>
      <c r="I40" s="97"/>
    </row>
    <row r="41" spans="1:9" ht="15.75" x14ac:dyDescent="0.5">
      <c r="A41" s="75"/>
      <c r="B41" s="186"/>
      <c r="C41" s="186"/>
      <c r="D41" s="186"/>
      <c r="E41" s="237" t="s">
        <v>112</v>
      </c>
      <c r="F41" s="237"/>
      <c r="G41" s="237"/>
      <c r="H41" s="237"/>
      <c r="I41" s="238"/>
    </row>
    <row r="42" spans="1:9" x14ac:dyDescent="0.45">
      <c r="A42" s="75"/>
      <c r="B42" s="186"/>
      <c r="C42" s="186"/>
      <c r="D42" s="186"/>
      <c r="E42" s="239" t="s">
        <v>104</v>
      </c>
      <c r="F42" s="239"/>
      <c r="G42" s="239"/>
      <c r="H42" s="239"/>
      <c r="I42" s="240"/>
    </row>
    <row r="43" spans="1:9" x14ac:dyDescent="0.45">
      <c r="A43" s="44"/>
      <c r="B43" s="187"/>
      <c r="C43" s="187"/>
      <c r="D43" s="187"/>
      <c r="E43" s="241"/>
      <c r="F43" s="241"/>
      <c r="G43" s="241"/>
      <c r="H43" s="241"/>
      <c r="I43" s="242"/>
    </row>
  </sheetData>
  <sheetProtection formatColumns="0" selectLockedCells="1"/>
  <mergeCells count="21">
    <mergeCell ref="B2:C2"/>
    <mergeCell ref="A4:G4"/>
    <mergeCell ref="A21:G21"/>
    <mergeCell ref="A22:G22"/>
    <mergeCell ref="A5:G5"/>
    <mergeCell ref="A16:G16"/>
    <mergeCell ref="A8:G8"/>
    <mergeCell ref="A7:G7"/>
    <mergeCell ref="A6:G6"/>
    <mergeCell ref="A9:G9"/>
    <mergeCell ref="A10:G10"/>
    <mergeCell ref="A11:G11"/>
    <mergeCell ref="A12:G12"/>
    <mergeCell ref="A13:G13"/>
    <mergeCell ref="A14:G14"/>
    <mergeCell ref="A15:G15"/>
    <mergeCell ref="E33:I35"/>
    <mergeCell ref="E37:I39"/>
    <mergeCell ref="E41:I41"/>
    <mergeCell ref="E42:I43"/>
    <mergeCell ref="A27:H31"/>
  </mergeCells>
  <dataValidations count="3">
    <dataValidation type="decimal" errorStyle="warning" allowBlank="1" showInputMessage="1" showErrorMessage="1" error="Bitte Eingabewert prüfen!" sqref="H4:H16" xr:uid="{A553040D-961A-4674-8509-ABDEEC9919B2}">
      <formula1>0</formula1>
      <formula2>0.15</formula2>
    </dataValidation>
    <dataValidation type="date" operator="greaterThan" allowBlank="1" showInputMessage="1" showErrorMessage="1" sqref="B2:C3" xr:uid="{B9451896-2F8C-4A40-9CC5-8C81DEFEFB0D}">
      <formula1>42005</formula1>
    </dataValidation>
    <dataValidation type="decimal" errorStyle="warning" allowBlank="1" showInputMessage="1" showErrorMessage="1" error="Wert ist unplausibel!" sqref="H21:H22" xr:uid="{2BF05CBB-2ED4-4BAC-B353-B3B1E54A4FCA}">
      <formula1>-0.01</formula1>
      <formula2>0</formula2>
    </dataValidation>
  </dataValidations>
  <hyperlinks>
    <hyperlink ref="E42" r:id="rId1" xr:uid="{B4B9D1BC-1162-425F-93CF-E1BC6A2F93A3}"/>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A4D2-E6D0-46F4-80D9-AA6384208902}">
  <sheetPr>
    <tabColor theme="5" tint="0.39997558519241921"/>
  </sheetPr>
  <dimension ref="A1:P119"/>
  <sheetViews>
    <sheetView showGridLines="0" tabSelected="1" showWhiteSpace="0" topLeftCell="A52" zoomScaleNormal="100" workbookViewId="0">
      <selection activeCell="A85" sqref="A85:I97"/>
    </sheetView>
  </sheetViews>
  <sheetFormatPr baseColWidth="10" defaultRowHeight="14.25" x14ac:dyDescent="0.45"/>
  <cols>
    <col min="1" max="5" width="9.3984375" style="1" customWidth="1"/>
    <col min="6" max="6" width="11.796875" style="1" customWidth="1"/>
    <col min="7" max="7" width="8.3984375" style="1" customWidth="1"/>
    <col min="8" max="8" width="9.3984375" style="1" customWidth="1"/>
    <col min="9" max="9" width="9.86328125" style="1" customWidth="1"/>
    <col min="10" max="10" width="2.06640625" style="1" customWidth="1"/>
    <col min="11" max="11" width="1.1328125" style="1" customWidth="1"/>
    <col min="12" max="12" width="10.6640625" style="1"/>
    <col min="13" max="16" width="0" style="1" hidden="1" customWidth="1"/>
    <col min="17" max="16384" width="10.6640625" style="1"/>
  </cols>
  <sheetData>
    <row r="1" spans="1:10" ht="18" x14ac:dyDescent="0.55000000000000004">
      <c r="A1" s="252" t="s">
        <v>79</v>
      </c>
      <c r="B1" s="253"/>
      <c r="C1" s="253"/>
      <c r="D1" s="253"/>
      <c r="E1" s="253"/>
      <c r="F1" s="253"/>
      <c r="G1" s="253"/>
      <c r="H1" s="253"/>
      <c r="I1" s="253"/>
      <c r="J1" s="254"/>
    </row>
    <row r="2" spans="1:10" ht="18" x14ac:dyDescent="0.55000000000000004">
      <c r="A2" s="255" t="s">
        <v>80</v>
      </c>
      <c r="B2" s="256"/>
      <c r="C2" s="256"/>
      <c r="D2" s="256"/>
      <c r="E2" s="256"/>
      <c r="F2" s="256"/>
      <c r="G2" s="256"/>
      <c r="H2" s="256"/>
      <c r="I2" s="256"/>
      <c r="J2" s="257"/>
    </row>
    <row r="3" spans="1:10" ht="18" x14ac:dyDescent="0.45">
      <c r="A3" s="312" t="s">
        <v>81</v>
      </c>
      <c r="B3" s="313"/>
      <c r="C3" s="313"/>
      <c r="D3" s="313"/>
      <c r="E3" s="313"/>
      <c r="F3" s="313"/>
      <c r="G3" s="313"/>
      <c r="H3" s="313"/>
      <c r="I3" s="313"/>
      <c r="J3" s="314"/>
    </row>
    <row r="4" spans="1:10" ht="18" x14ac:dyDescent="0.55000000000000004">
      <c r="A4" s="315" t="s">
        <v>83</v>
      </c>
      <c r="B4" s="316"/>
      <c r="C4" s="316"/>
      <c r="D4" s="316"/>
      <c r="E4" s="316"/>
      <c r="F4" s="316"/>
      <c r="G4" s="316"/>
      <c r="H4" s="316"/>
      <c r="I4" s="316"/>
      <c r="J4" s="317"/>
    </row>
    <row r="5" spans="1:10" ht="18" x14ac:dyDescent="0.55000000000000004">
      <c r="A5" s="255"/>
      <c r="B5" s="256"/>
      <c r="C5" s="256"/>
      <c r="D5" s="256"/>
      <c r="E5" s="256"/>
      <c r="F5" s="256"/>
      <c r="G5" s="256"/>
      <c r="H5" s="256"/>
      <c r="I5" s="256"/>
      <c r="J5" s="257"/>
    </row>
    <row r="6" spans="1:10" ht="18" x14ac:dyDescent="0.55000000000000004">
      <c r="A6" s="255" t="s">
        <v>82</v>
      </c>
      <c r="B6" s="256"/>
      <c r="C6" s="256"/>
      <c r="D6" s="256"/>
      <c r="E6" s="256"/>
      <c r="F6" s="256"/>
      <c r="G6" s="256"/>
      <c r="H6" s="256"/>
      <c r="I6" s="256"/>
      <c r="J6" s="257"/>
    </row>
    <row r="7" spans="1:10" ht="15.75" x14ac:dyDescent="0.5">
      <c r="A7" s="318" t="s">
        <v>109</v>
      </c>
      <c r="B7" s="319"/>
      <c r="C7" s="319"/>
      <c r="D7" s="319"/>
      <c r="E7" s="319"/>
      <c r="F7" s="319"/>
      <c r="G7" s="319"/>
      <c r="H7" s="319"/>
      <c r="I7" s="319"/>
      <c r="J7" s="320"/>
    </row>
    <row r="8" spans="1:10" x14ac:dyDescent="0.45">
      <c r="B8" s="2"/>
    </row>
    <row r="9" spans="1:10" x14ac:dyDescent="0.45">
      <c r="A9" s="291" t="s">
        <v>115</v>
      </c>
      <c r="B9" s="292"/>
      <c r="C9" s="292"/>
      <c r="D9" s="292"/>
      <c r="E9" s="292"/>
      <c r="F9" s="292"/>
      <c r="G9" s="293"/>
      <c r="H9" s="294"/>
    </row>
    <row r="10" spans="1:10" x14ac:dyDescent="0.45">
      <c r="A10" s="321">
        <f>'DPNK-Stamm'!B2</f>
        <v>45292</v>
      </c>
      <c r="B10" s="322"/>
      <c r="C10" s="96"/>
      <c r="D10" s="42"/>
      <c r="E10" s="158" t="s">
        <v>45</v>
      </c>
      <c r="F10" s="159" t="s">
        <v>46</v>
      </c>
      <c r="G10" s="45"/>
      <c r="H10" s="131" t="s">
        <v>21</v>
      </c>
    </row>
    <row r="11" spans="1:10" x14ac:dyDescent="0.45">
      <c r="A11" s="323" t="str">
        <f>'DPNK-Stamm'!A4</f>
        <v>Arbeitslosenversicherung</v>
      </c>
      <c r="B11" s="324"/>
      <c r="C11" s="324"/>
      <c r="D11" s="324"/>
      <c r="E11" s="324"/>
      <c r="F11" s="325"/>
      <c r="G11" s="170" t="s">
        <v>45</v>
      </c>
      <c r="H11" s="128">
        <f>IF(G11=$E$10,'DPNK-Stamm'!H4,"")</f>
        <v>2.9499999999999998E-2</v>
      </c>
    </row>
    <row r="12" spans="1:10" x14ac:dyDescent="0.45">
      <c r="A12" s="295" t="str">
        <f>'DPNK-Stamm'!A5</f>
        <v>Zuschlag Insolvenzentgeltsicherung</v>
      </c>
      <c r="B12" s="296"/>
      <c r="C12" s="296"/>
      <c r="D12" s="296"/>
      <c r="E12" s="296"/>
      <c r="F12" s="297"/>
      <c r="G12" s="171" t="s">
        <v>45</v>
      </c>
      <c r="H12" s="129">
        <f>IF(G12=$E$10,'DPNK-Stamm'!H5,"")</f>
        <v>1E-3</v>
      </c>
    </row>
    <row r="13" spans="1:10" x14ac:dyDescent="0.45">
      <c r="A13" s="295" t="str">
        <f>'DPNK-Stamm'!A6</f>
        <v>Pensionsversicherung ASVG</v>
      </c>
      <c r="B13" s="296"/>
      <c r="C13" s="296"/>
      <c r="D13" s="296"/>
      <c r="E13" s="296"/>
      <c r="F13" s="297"/>
      <c r="G13" s="171" t="s">
        <v>45</v>
      </c>
      <c r="H13" s="129">
        <f>IF(G13=$E$10,'DPNK-Stamm'!H6,"")</f>
        <v>0.1255</v>
      </c>
    </row>
    <row r="14" spans="1:10" x14ac:dyDescent="0.45">
      <c r="A14" s="295" t="str">
        <f>'DPNK-Stamm'!A7</f>
        <v>Krankenversicherung ASVG</v>
      </c>
      <c r="B14" s="296"/>
      <c r="C14" s="296"/>
      <c r="D14" s="296"/>
      <c r="E14" s="296"/>
      <c r="F14" s="297"/>
      <c r="G14" s="171" t="s">
        <v>45</v>
      </c>
      <c r="H14" s="129">
        <f>IF(G14=$E$10,'DPNK-Stamm'!H7,"")</f>
        <v>3.78E-2</v>
      </c>
    </row>
    <row r="15" spans="1:10" x14ac:dyDescent="0.45">
      <c r="A15" s="295" t="str">
        <f>'DPNK-Stamm'!A8</f>
        <v>Unfallversicherung</v>
      </c>
      <c r="B15" s="296"/>
      <c r="C15" s="296"/>
      <c r="D15" s="296"/>
      <c r="E15" s="296"/>
      <c r="F15" s="297"/>
      <c r="G15" s="171" t="s">
        <v>45</v>
      </c>
      <c r="H15" s="129">
        <f>IF(G15=$E$10,'DPNK-Stamm'!H8,"")</f>
        <v>1.0999999999999999E-2</v>
      </c>
    </row>
    <row r="16" spans="1:10" x14ac:dyDescent="0.45">
      <c r="A16" s="295" t="str">
        <f>'DPNK-Stamm'!A9</f>
        <v>Familienlastenausgleichsfonds (FLAF)</v>
      </c>
      <c r="B16" s="296"/>
      <c r="C16" s="296"/>
      <c r="D16" s="296"/>
      <c r="E16" s="296"/>
      <c r="F16" s="297"/>
      <c r="G16" s="171" t="s">
        <v>45</v>
      </c>
      <c r="H16" s="129">
        <f>IF(G16=$E$10,'DPNK-Stamm'!H9,"")</f>
        <v>3.6999999999999998E-2</v>
      </c>
    </row>
    <row r="17" spans="1:10" x14ac:dyDescent="0.45">
      <c r="A17" s="295" t="str">
        <f>'DPNK-Stamm'!A10</f>
        <v>DZ zum FLAF (im Mittel; bitte zutreffenden Bundesländerwert eintragen)</v>
      </c>
      <c r="B17" s="296"/>
      <c r="C17" s="296"/>
      <c r="D17" s="296"/>
      <c r="E17" s="296"/>
      <c r="F17" s="297"/>
      <c r="G17" s="171" t="s">
        <v>45</v>
      </c>
      <c r="H17" s="129">
        <f>IF(G17=$E$10,'DPNK-Stamm'!H10,"")</f>
        <v>3.8E-3</v>
      </c>
    </row>
    <row r="18" spans="1:10" x14ac:dyDescent="0.45">
      <c r="A18" s="295" t="str">
        <f>'DPNK-Stamm'!A11</f>
        <v>Wohnbauförderungsbeitrag</v>
      </c>
      <c r="B18" s="296"/>
      <c r="C18" s="296"/>
      <c r="D18" s="296"/>
      <c r="E18" s="296"/>
      <c r="F18" s="297"/>
      <c r="G18" s="171" t="s">
        <v>45</v>
      </c>
      <c r="H18" s="129">
        <f>IF(G18=$E$10,'DPNK-Stamm'!H11,"")</f>
        <v>5.0000000000000001E-3</v>
      </c>
    </row>
    <row r="19" spans="1:10" x14ac:dyDescent="0.45">
      <c r="A19" s="295" t="str">
        <f>'DPNK-Stamm'!A12</f>
        <v>Schlechtwetterentschädigungsbeitrag</v>
      </c>
      <c r="B19" s="296"/>
      <c r="C19" s="296"/>
      <c r="D19" s="296"/>
      <c r="E19" s="296"/>
      <c r="F19" s="297"/>
      <c r="G19" s="171" t="s">
        <v>46</v>
      </c>
      <c r="H19" s="129" t="str">
        <f>IF(G19=$E$10,'DPNK-Stamm'!H12,"")</f>
        <v/>
      </c>
    </row>
    <row r="20" spans="1:10" x14ac:dyDescent="0.45">
      <c r="A20" s="295" t="str">
        <f>'DPNK-Stamm'!A13</f>
        <v>Kommunalsteuer</v>
      </c>
      <c r="B20" s="296"/>
      <c r="C20" s="296"/>
      <c r="D20" s="296"/>
      <c r="E20" s="296"/>
      <c r="F20" s="297"/>
      <c r="G20" s="171" t="s">
        <v>45</v>
      </c>
      <c r="H20" s="129">
        <f>IF(G20=$E$10,'DPNK-Stamm'!H13,"")</f>
        <v>0.03</v>
      </c>
    </row>
    <row r="21" spans="1:10" x14ac:dyDescent="0.45">
      <c r="A21" s="326" t="str">
        <f>'DPNK-Stamm'!A14</f>
        <v>Abfertigung-Neu (Betriebl. Mitarbeitervorsorge)</v>
      </c>
      <c r="B21" s="327"/>
      <c r="C21" s="327"/>
      <c r="D21" s="327"/>
      <c r="E21" s="327"/>
      <c r="F21" s="328"/>
      <c r="G21" s="172" t="s">
        <v>45</v>
      </c>
      <c r="H21" s="130">
        <f>IF(G21=$E$10,'DPNK-Stamm'!H14,"")</f>
        <v>1.5299999999999999E-2</v>
      </c>
    </row>
    <row r="22" spans="1:10" hidden="1" x14ac:dyDescent="0.45">
      <c r="A22" s="285">
        <f>'DPNK-Stamm'!A15</f>
        <v>0</v>
      </c>
      <c r="B22" s="286"/>
      <c r="C22" s="286"/>
      <c r="D22" s="286"/>
      <c r="E22" s="286"/>
      <c r="F22" s="329"/>
      <c r="G22" s="171"/>
      <c r="H22" s="129" t="str">
        <f>IF(G22=$E$10,'DPNK-Stamm'!H15,"")</f>
        <v/>
      </c>
    </row>
    <row r="23" spans="1:10" hidden="1" x14ac:dyDescent="0.45">
      <c r="A23" s="330">
        <f>'DPNK-Stamm'!A16</f>
        <v>0</v>
      </c>
      <c r="B23" s="331"/>
      <c r="C23" s="331"/>
      <c r="D23" s="331"/>
      <c r="E23" s="331"/>
      <c r="F23" s="332"/>
      <c r="G23" s="172"/>
      <c r="H23" s="130" t="str">
        <f>IF(G23=$E$10,'DPNK-Stamm'!H16,"")</f>
        <v/>
      </c>
    </row>
    <row r="24" spans="1:10" x14ac:dyDescent="0.45">
      <c r="A24" s="62" t="s">
        <v>40</v>
      </c>
      <c r="B24" s="63"/>
      <c r="C24" s="63"/>
      <c r="D24" s="63"/>
      <c r="E24" s="63"/>
      <c r="F24" s="63"/>
      <c r="G24" s="67"/>
      <c r="H24" s="135">
        <f>SUM(H11:H23)</f>
        <v>0.29589999999999994</v>
      </c>
    </row>
    <row r="25" spans="1:10" x14ac:dyDescent="0.45">
      <c r="A25" s="355"/>
      <c r="B25" s="355"/>
      <c r="C25" s="355"/>
      <c r="D25" s="355"/>
      <c r="E25" s="355"/>
      <c r="F25" s="355"/>
      <c r="G25" s="355"/>
      <c r="H25" s="355"/>
    </row>
    <row r="26" spans="1:10" x14ac:dyDescent="0.45">
      <c r="A26" s="363" t="str">
        <f>'DPNK-Stamm'!A20</f>
        <v>DPNK auf laufendes Entgelt</v>
      </c>
      <c r="B26" s="364"/>
      <c r="C26" s="364"/>
      <c r="D26" s="364"/>
      <c r="E26" s="364"/>
      <c r="F26" s="364"/>
      <c r="G26" s="364"/>
      <c r="H26" s="132">
        <f>H24</f>
        <v>0.29589999999999994</v>
      </c>
    </row>
    <row r="27" spans="1:10" x14ac:dyDescent="0.45">
      <c r="A27" s="365" t="str">
        <f>'DPNK-Stamm'!A21</f>
        <v>abzüglich Wohnbauförderungsbeitrag</v>
      </c>
      <c r="B27" s="366"/>
      <c r="C27" s="366"/>
      <c r="D27" s="366"/>
      <c r="E27" s="366"/>
      <c r="F27" s="366"/>
      <c r="G27" s="366"/>
      <c r="H27" s="215">
        <f>'DPNK-Stamm'!H21</f>
        <v>-5.0000000000000001E-3</v>
      </c>
    </row>
    <row r="28" spans="1:10" hidden="1" x14ac:dyDescent="0.45">
      <c r="A28" s="330">
        <f>'DPNK-Stamm'!A22</f>
        <v>0</v>
      </c>
      <c r="B28" s="331"/>
      <c r="C28" s="331"/>
      <c r="D28" s="331"/>
      <c r="E28" s="331"/>
      <c r="F28" s="331"/>
      <c r="G28" s="331"/>
      <c r="H28" s="65">
        <f>'DPNK-Stamm'!H22</f>
        <v>0</v>
      </c>
    </row>
    <row r="29" spans="1:10" x14ac:dyDescent="0.45">
      <c r="A29" s="310" t="str">
        <f>'DPNK-Stamm'!A23</f>
        <v>Direkte Personalnebenkosten auf Sonderzahlungen</v>
      </c>
      <c r="B29" s="311"/>
      <c r="C29" s="311"/>
      <c r="D29" s="311"/>
      <c r="E29" s="311"/>
      <c r="F29" s="311"/>
      <c r="G29" s="311"/>
      <c r="H29" s="64">
        <f>SUM(H26:H28)</f>
        <v>0.29089999999999994</v>
      </c>
    </row>
    <row r="31" spans="1:10" x14ac:dyDescent="0.45">
      <c r="A31" s="76" t="s">
        <v>0</v>
      </c>
      <c r="B31" s="77"/>
      <c r="C31" s="77"/>
      <c r="D31" s="77"/>
      <c r="E31" s="77"/>
      <c r="F31" s="77"/>
      <c r="G31" s="77"/>
      <c r="H31" s="77"/>
      <c r="I31" s="78"/>
      <c r="J31" s="90"/>
    </row>
    <row r="32" spans="1:10" x14ac:dyDescent="0.45">
      <c r="A32" s="4" t="s">
        <v>114</v>
      </c>
      <c r="B32" s="79"/>
      <c r="C32" s="79"/>
      <c r="D32" s="79"/>
      <c r="E32" s="5"/>
      <c r="F32" s="5"/>
      <c r="G32" s="5"/>
      <c r="H32" s="6" t="s">
        <v>1</v>
      </c>
      <c r="I32" s="7" t="s">
        <v>2</v>
      </c>
      <c r="J32" s="86"/>
    </row>
    <row r="33" spans="1:14" x14ac:dyDescent="0.45">
      <c r="A33" s="8" t="s">
        <v>51</v>
      </c>
      <c r="B33" s="80"/>
      <c r="C33" s="80"/>
      <c r="D33" s="80"/>
      <c r="E33" s="9"/>
      <c r="F33" s="9"/>
      <c r="G33" s="9"/>
      <c r="H33" s="10">
        <v>365.25</v>
      </c>
      <c r="I33" s="11"/>
      <c r="J33" s="9"/>
    </row>
    <row r="34" spans="1:14" x14ac:dyDescent="0.45">
      <c r="A34" s="12" t="s">
        <v>3</v>
      </c>
      <c r="B34" s="13"/>
      <c r="C34" s="13"/>
      <c r="D34" s="13"/>
      <c r="E34" s="13"/>
      <c r="F34" s="13"/>
      <c r="G34" s="13"/>
      <c r="H34" s="14">
        <f>-H33/7*2</f>
        <v>-104.35714285714286</v>
      </c>
      <c r="I34" s="15"/>
      <c r="J34" s="9"/>
    </row>
    <row r="35" spans="1:14" x14ac:dyDescent="0.45">
      <c r="A35" s="16" t="s">
        <v>5</v>
      </c>
      <c r="B35" s="17"/>
      <c r="C35" s="17"/>
      <c r="D35" s="17"/>
      <c r="E35" s="17"/>
      <c r="F35" s="17"/>
      <c r="G35" s="17"/>
      <c r="H35" s="18">
        <f>SUM(H33:H34)</f>
        <v>260.89285714285711</v>
      </c>
      <c r="I35" s="15"/>
      <c r="J35" s="9"/>
    </row>
    <row r="36" spans="1:14" x14ac:dyDescent="0.45">
      <c r="A36" s="8" t="s">
        <v>52</v>
      </c>
      <c r="B36" s="80"/>
      <c r="C36" s="80"/>
      <c r="D36" s="80"/>
      <c r="E36" s="9"/>
      <c r="F36" s="9"/>
      <c r="G36" s="9"/>
      <c r="H36" s="19">
        <v>-10.5</v>
      </c>
      <c r="I36" s="358">
        <f>-H36-H37</f>
        <v>11.2</v>
      </c>
      <c r="J36" s="91"/>
    </row>
    <row r="37" spans="1:14" x14ac:dyDescent="0.45">
      <c r="A37" s="8" t="s">
        <v>113</v>
      </c>
      <c r="B37" s="80"/>
      <c r="C37" s="80"/>
      <c r="D37" s="80"/>
      <c r="E37" s="9"/>
      <c r="F37" s="9"/>
      <c r="G37" s="9"/>
      <c r="H37" s="168">
        <v>-0.7</v>
      </c>
      <c r="I37" s="358"/>
      <c r="J37" s="91"/>
    </row>
    <row r="38" spans="1:14" x14ac:dyDescent="0.45">
      <c r="A38" s="8" t="s">
        <v>9</v>
      </c>
      <c r="B38" s="80"/>
      <c r="C38" s="167">
        <v>0.9</v>
      </c>
      <c r="D38" s="345">
        <v>5</v>
      </c>
      <c r="E38" s="345"/>
      <c r="F38" s="20">
        <v>5</v>
      </c>
      <c r="G38" s="3"/>
      <c r="H38" s="19">
        <f>-5*D38*C38</f>
        <v>-22.5</v>
      </c>
      <c r="I38" s="359">
        <f>-H38-H39</f>
        <v>25.5</v>
      </c>
      <c r="J38" s="92"/>
    </row>
    <row r="39" spans="1:14" x14ac:dyDescent="0.45">
      <c r="A39" s="21" t="s">
        <v>11</v>
      </c>
      <c r="B39" s="81"/>
      <c r="C39" s="22">
        <f>1-C38</f>
        <v>9.9999999999999978E-2</v>
      </c>
      <c r="D39" s="346">
        <v>6</v>
      </c>
      <c r="E39" s="346"/>
      <c r="F39" s="23">
        <v>5</v>
      </c>
      <c r="G39" s="98"/>
      <c r="H39" s="24">
        <f>-5*D39*C39</f>
        <v>-2.9999999999999991</v>
      </c>
      <c r="I39" s="359"/>
      <c r="J39" s="92"/>
      <c r="M39" s="160"/>
    </row>
    <row r="40" spans="1:14" x14ac:dyDescent="0.45">
      <c r="A40" s="25" t="s">
        <v>13</v>
      </c>
      <c r="B40" s="9"/>
      <c r="C40" s="9"/>
      <c r="D40" s="9"/>
      <c r="E40" s="9"/>
      <c r="F40" s="9"/>
      <c r="G40" s="9"/>
      <c r="H40" s="26">
        <f>SUM(H35:H39)</f>
        <v>224.19285714285712</v>
      </c>
      <c r="I40" s="15"/>
      <c r="J40" s="9"/>
      <c r="M40" s="160"/>
    </row>
    <row r="41" spans="1:14" x14ac:dyDescent="0.45">
      <c r="A41" s="87" t="s">
        <v>49</v>
      </c>
      <c r="B41" s="9"/>
      <c r="C41" s="9"/>
      <c r="D41" s="9"/>
      <c r="E41" s="9"/>
      <c r="F41" s="9"/>
      <c r="G41" s="9"/>
      <c r="H41" s="66">
        <v>-13</v>
      </c>
      <c r="I41" s="359">
        <f>-H41-H42</f>
        <v>15</v>
      </c>
      <c r="J41" s="92"/>
      <c r="M41" s="160"/>
    </row>
    <row r="42" spans="1:14" x14ac:dyDescent="0.45">
      <c r="A42" s="12" t="s">
        <v>15</v>
      </c>
      <c r="B42" s="13"/>
      <c r="C42" s="13"/>
      <c r="D42" s="13"/>
      <c r="E42" s="13"/>
      <c r="F42" s="13"/>
      <c r="G42" s="13"/>
      <c r="H42" s="66">
        <v>-2</v>
      </c>
      <c r="I42" s="359"/>
      <c r="J42" s="92"/>
      <c r="M42" s="160"/>
      <c r="N42" s="160"/>
    </row>
    <row r="43" spans="1:14" x14ac:dyDescent="0.45">
      <c r="A43" s="25" t="s">
        <v>16</v>
      </c>
      <c r="B43" s="9"/>
      <c r="C43" s="9"/>
      <c r="D43" s="9"/>
      <c r="E43" s="9"/>
      <c r="F43" s="9"/>
      <c r="G43" s="9"/>
      <c r="H43" s="10">
        <f>SUM(H40:H42)</f>
        <v>209.19285714285712</v>
      </c>
      <c r="I43" s="15"/>
      <c r="J43" s="9"/>
    </row>
    <row r="44" spans="1:14" x14ac:dyDescent="0.45">
      <c r="A44" s="87" t="s">
        <v>50</v>
      </c>
      <c r="B44" s="9"/>
      <c r="C44" s="9"/>
      <c r="D44" s="9"/>
      <c r="E44" s="9"/>
      <c r="F44" s="9"/>
      <c r="G44" s="9"/>
      <c r="H44" s="66">
        <v>0</v>
      </c>
      <c r="I44" s="34"/>
      <c r="J44" s="9"/>
    </row>
    <row r="45" spans="1:14" x14ac:dyDescent="0.45">
      <c r="A45" s="21" t="s">
        <v>116</v>
      </c>
      <c r="B45" s="81"/>
      <c r="C45" s="81"/>
      <c r="D45" s="81"/>
      <c r="E45" s="13"/>
      <c r="F45" s="13"/>
      <c r="G45" s="13"/>
      <c r="H45" s="66">
        <v>-10</v>
      </c>
      <c r="I45" s="89">
        <f t="shared" ref="I45" si="0">-H45</f>
        <v>10</v>
      </c>
      <c r="J45" s="26"/>
    </row>
    <row r="46" spans="1:14" x14ac:dyDescent="0.45">
      <c r="A46" s="161" t="s">
        <v>18</v>
      </c>
      <c r="B46" s="162"/>
      <c r="C46" s="162"/>
      <c r="D46" s="162"/>
      <c r="E46" s="13"/>
      <c r="F46" s="13" t="s">
        <v>19</v>
      </c>
      <c r="G46" s="98"/>
      <c r="H46" s="163">
        <f>SUM(H43:H45)</f>
        <v>199.19285714285712</v>
      </c>
      <c r="I46" s="27">
        <f>SUM(I33:I45)</f>
        <v>61.7</v>
      </c>
      <c r="J46" s="26"/>
    </row>
    <row r="47" spans="1:14" x14ac:dyDescent="0.45">
      <c r="A47" s="356"/>
      <c r="B47" s="356"/>
      <c r="C47" s="356"/>
      <c r="D47" s="356"/>
      <c r="E47" s="356"/>
      <c r="F47" s="356"/>
      <c r="G47" s="356"/>
      <c r="H47" s="356"/>
      <c r="I47" s="356"/>
    </row>
    <row r="48" spans="1:14" ht="15.75" x14ac:dyDescent="0.45">
      <c r="A48" s="108" t="s">
        <v>20</v>
      </c>
      <c r="B48" s="109"/>
      <c r="C48" s="109"/>
      <c r="D48" s="109"/>
      <c r="E48" s="110"/>
      <c r="F48" s="111"/>
      <c r="G48" s="111"/>
      <c r="H48" s="111"/>
      <c r="I48" s="112"/>
      <c r="J48" s="333" t="s">
        <v>42</v>
      </c>
    </row>
    <row r="49" spans="1:16" x14ac:dyDescent="0.45">
      <c r="A49" s="62" t="s">
        <v>72</v>
      </c>
      <c r="B49" s="63"/>
      <c r="C49" s="63"/>
      <c r="D49" s="63"/>
      <c r="E49" s="70"/>
      <c r="F49" s="113" t="s">
        <v>19</v>
      </c>
      <c r="G49" s="113" t="s">
        <v>21</v>
      </c>
      <c r="H49" s="114" t="s">
        <v>43</v>
      </c>
      <c r="I49" s="115" t="s">
        <v>44</v>
      </c>
      <c r="J49" s="334"/>
    </row>
    <row r="50" spans="1:16" x14ac:dyDescent="0.45">
      <c r="A50" s="116"/>
      <c r="B50" s="69"/>
      <c r="C50" s="69"/>
      <c r="D50" s="69"/>
      <c r="E50" s="68"/>
      <c r="F50" s="117"/>
      <c r="G50" s="117"/>
      <c r="H50" s="118"/>
      <c r="I50" s="119"/>
      <c r="J50" s="334"/>
    </row>
    <row r="51" spans="1:16" x14ac:dyDescent="0.45">
      <c r="A51" s="93" t="s">
        <v>22</v>
      </c>
      <c r="B51" s="80"/>
      <c r="C51" s="80"/>
      <c r="D51" s="80"/>
      <c r="E51" s="9"/>
      <c r="F51" s="28">
        <f>H46</f>
        <v>199.19285714285712</v>
      </c>
      <c r="G51" s="29">
        <f>F51/F51</f>
        <v>1</v>
      </c>
      <c r="H51" s="88">
        <f>G51*H$24</f>
        <v>0.29589999999999994</v>
      </c>
      <c r="I51" s="30">
        <f>G51*(1+H51)</f>
        <v>1.2959000000000001</v>
      </c>
      <c r="J51" s="334"/>
    </row>
    <row r="52" spans="1:16" x14ac:dyDescent="0.45">
      <c r="A52" s="8" t="s">
        <v>23</v>
      </c>
      <c r="B52" s="80"/>
      <c r="C52" s="80"/>
      <c r="D52" s="80"/>
      <c r="E52" s="9"/>
      <c r="F52" s="31"/>
      <c r="G52" s="32"/>
      <c r="H52" s="88"/>
      <c r="I52" s="30"/>
      <c r="J52" s="334"/>
    </row>
    <row r="53" spans="1:16" x14ac:dyDescent="0.45">
      <c r="A53" s="94" t="s">
        <v>47</v>
      </c>
      <c r="B53" s="9"/>
      <c r="C53" s="9"/>
      <c r="D53" s="9"/>
      <c r="E53" s="9"/>
      <c r="F53" s="31"/>
      <c r="G53" s="32"/>
      <c r="H53" s="88"/>
      <c r="I53" s="30"/>
      <c r="J53" s="335"/>
    </row>
    <row r="54" spans="1:16" x14ac:dyDescent="0.45">
      <c r="A54" s="87" t="s">
        <v>48</v>
      </c>
      <c r="B54" s="9"/>
      <c r="C54" s="9"/>
      <c r="D54" s="9"/>
      <c r="E54" s="9"/>
      <c r="F54" s="31">
        <f>I36</f>
        <v>11.2</v>
      </c>
      <c r="G54" s="32">
        <f>F54/F$51</f>
        <v>5.6226915767203359E-2</v>
      </c>
      <c r="H54" s="88">
        <f>H51</f>
        <v>0.29589999999999994</v>
      </c>
      <c r="I54" s="30">
        <f t="shared" ref="I54:I60" si="1">G54*(1+H54)</f>
        <v>7.2864460142718829E-2</v>
      </c>
      <c r="J54" s="140">
        <v>0</v>
      </c>
      <c r="M54" s="184">
        <f>IF($J54=0,$I54,0)</f>
        <v>7.2864460142718829E-2</v>
      </c>
      <c r="N54" s="184">
        <f>IF($J54=1,$I54,0)</f>
        <v>0</v>
      </c>
      <c r="O54" s="184">
        <f>IF($J54=2,$I54,0)</f>
        <v>0</v>
      </c>
      <c r="P54" s="184">
        <f>IF($J54=3,$I54,0)</f>
        <v>0</v>
      </c>
    </row>
    <row r="55" spans="1:16" x14ac:dyDescent="0.45">
      <c r="A55" s="87" t="s">
        <v>53</v>
      </c>
      <c r="B55" s="9"/>
      <c r="C55" s="9"/>
      <c r="D55" s="9"/>
      <c r="E55" s="9"/>
      <c r="F55" s="31">
        <f>I38</f>
        <v>25.5</v>
      </c>
      <c r="G55" s="32">
        <f t="shared" ref="G55:G56" si="2">F55/F$51</f>
        <v>0.12801663857711479</v>
      </c>
      <c r="H55" s="88">
        <f>H51</f>
        <v>0.29589999999999994</v>
      </c>
      <c r="I55" s="30">
        <f t="shared" si="1"/>
        <v>0.16589676193208305</v>
      </c>
      <c r="J55" s="140">
        <v>0</v>
      </c>
      <c r="M55" s="184">
        <f t="shared" ref="M55:M61" si="3">IF($J55=0,$I55,0)</f>
        <v>0.16589676193208305</v>
      </c>
      <c r="N55" s="184">
        <f t="shared" ref="N55:N61" si="4">IF($J55=1,$I55,0)</f>
        <v>0</v>
      </c>
      <c r="O55" s="184">
        <f t="shared" ref="O55:O61" si="5">IF($J55=2,$I55,0)</f>
        <v>0</v>
      </c>
      <c r="P55" s="184">
        <f t="shared" ref="P55:P61" si="6">IF($J55=3,$I55,0)</f>
        <v>0</v>
      </c>
    </row>
    <row r="56" spans="1:16" x14ac:dyDescent="0.45">
      <c r="A56" s="87" t="s">
        <v>54</v>
      </c>
      <c r="B56" s="9"/>
      <c r="C56" s="9"/>
      <c r="D56" s="9"/>
      <c r="E56" s="9"/>
      <c r="F56" s="31">
        <f>I41</f>
        <v>15</v>
      </c>
      <c r="G56" s="32">
        <f t="shared" si="2"/>
        <v>7.5303905045361649E-2</v>
      </c>
      <c r="H56" s="88">
        <f>H51</f>
        <v>0.29589999999999994</v>
      </c>
      <c r="I56" s="30">
        <f t="shared" si="1"/>
        <v>9.7586330548284167E-2</v>
      </c>
      <c r="J56" s="140">
        <v>0</v>
      </c>
      <c r="M56" s="184">
        <f t="shared" si="3"/>
        <v>9.7586330548284167E-2</v>
      </c>
      <c r="N56" s="184">
        <f t="shared" si="4"/>
        <v>0</v>
      </c>
      <c r="O56" s="184">
        <f t="shared" si="5"/>
        <v>0</v>
      </c>
      <c r="P56" s="184">
        <f t="shared" si="6"/>
        <v>0</v>
      </c>
    </row>
    <row r="57" spans="1:16" x14ac:dyDescent="0.45">
      <c r="A57" s="87" t="s">
        <v>85</v>
      </c>
      <c r="B57" s="9"/>
      <c r="C57" s="9"/>
      <c r="D57" s="9"/>
      <c r="E57" s="9"/>
      <c r="F57" s="31">
        <f>I45</f>
        <v>10</v>
      </c>
      <c r="G57" s="32">
        <f t="shared" ref="G57" si="7">F57/F$51</f>
        <v>5.0202603363574433E-2</v>
      </c>
      <c r="H57" s="88">
        <f>H51</f>
        <v>0.29589999999999994</v>
      </c>
      <c r="I57" s="30">
        <f t="shared" si="1"/>
        <v>6.5057553698856116E-2</v>
      </c>
      <c r="J57" s="140">
        <v>0</v>
      </c>
      <c r="M57" s="184">
        <f t="shared" si="3"/>
        <v>6.5057553698856116E-2</v>
      </c>
      <c r="N57" s="184">
        <f t="shared" si="4"/>
        <v>0</v>
      </c>
      <c r="O57" s="184">
        <f t="shared" si="5"/>
        <v>0</v>
      </c>
      <c r="P57" s="184">
        <f t="shared" si="6"/>
        <v>0</v>
      </c>
    </row>
    <row r="58" spans="1:16" x14ac:dyDescent="0.45">
      <c r="A58" s="94" t="s">
        <v>55</v>
      </c>
      <c r="B58" s="9"/>
      <c r="C58" s="9"/>
      <c r="D58" s="9"/>
      <c r="E58" s="9"/>
      <c r="F58" s="31"/>
      <c r="G58" s="32"/>
      <c r="H58" s="88"/>
      <c r="I58" s="30"/>
      <c r="J58" s="141"/>
      <c r="M58" s="184">
        <f t="shared" si="3"/>
        <v>0</v>
      </c>
      <c r="N58" s="184">
        <f t="shared" si="4"/>
        <v>0</v>
      </c>
      <c r="O58" s="184">
        <f t="shared" si="5"/>
        <v>0</v>
      </c>
      <c r="P58" s="184">
        <f t="shared" si="6"/>
        <v>0</v>
      </c>
    </row>
    <row r="59" spans="1:16" x14ac:dyDescent="0.45">
      <c r="A59" s="87" t="s">
        <v>56</v>
      </c>
      <c r="B59" s="9"/>
      <c r="C59" s="9"/>
      <c r="D59" s="345">
        <v>4.33</v>
      </c>
      <c r="E59" s="345"/>
      <c r="F59" s="35">
        <f>D59*5</f>
        <v>21.65</v>
      </c>
      <c r="G59" s="32">
        <f>F59/F$51</f>
        <v>0.10868863628213864</v>
      </c>
      <c r="H59" s="88">
        <f>H29</f>
        <v>0.29089999999999994</v>
      </c>
      <c r="I59" s="30">
        <f t="shared" si="1"/>
        <v>0.14030616057661277</v>
      </c>
      <c r="J59" s="140">
        <v>3</v>
      </c>
      <c r="M59" s="184">
        <f t="shared" si="3"/>
        <v>0</v>
      </c>
      <c r="N59" s="184">
        <f t="shared" si="4"/>
        <v>0</v>
      </c>
      <c r="O59" s="184">
        <f t="shared" si="5"/>
        <v>0</v>
      </c>
      <c r="P59" s="184">
        <f t="shared" si="6"/>
        <v>0.14030616057661277</v>
      </c>
    </row>
    <row r="60" spans="1:16" x14ac:dyDescent="0.45">
      <c r="A60" s="87" t="s">
        <v>57</v>
      </c>
      <c r="B60" s="9"/>
      <c r="C60" s="9"/>
      <c r="D60" s="345">
        <v>4.33</v>
      </c>
      <c r="E60" s="345"/>
      <c r="F60" s="35">
        <f>D60*5</f>
        <v>21.65</v>
      </c>
      <c r="G60" s="32">
        <f>F60/F$51</f>
        <v>0.10868863628213864</v>
      </c>
      <c r="H60" s="88">
        <f>H29</f>
        <v>0.29089999999999994</v>
      </c>
      <c r="I60" s="30">
        <f t="shared" si="1"/>
        <v>0.14030616057661277</v>
      </c>
      <c r="J60" s="140">
        <v>3</v>
      </c>
      <c r="M60" s="184">
        <f t="shared" si="3"/>
        <v>0</v>
      </c>
      <c r="N60" s="184">
        <f t="shared" si="4"/>
        <v>0</v>
      </c>
      <c r="O60" s="184">
        <f t="shared" si="5"/>
        <v>0</v>
      </c>
      <c r="P60" s="184">
        <f t="shared" si="6"/>
        <v>0.14030616057661277</v>
      </c>
    </row>
    <row r="61" spans="1:16" x14ac:dyDescent="0.45">
      <c r="A61" s="36" t="s">
        <v>58</v>
      </c>
      <c r="B61" s="82"/>
      <c r="C61" s="82"/>
      <c r="D61" s="82"/>
      <c r="E61" s="13"/>
      <c r="F61" s="13"/>
      <c r="G61" s="13"/>
      <c r="H61" s="98"/>
      <c r="I61" s="213">
        <v>0.02</v>
      </c>
      <c r="J61" s="211">
        <v>0</v>
      </c>
      <c r="M61" s="184">
        <f t="shared" si="3"/>
        <v>0.02</v>
      </c>
      <c r="N61" s="184">
        <f t="shared" si="4"/>
        <v>0</v>
      </c>
      <c r="O61" s="184">
        <f t="shared" si="5"/>
        <v>0</v>
      </c>
      <c r="P61" s="184">
        <f t="shared" si="6"/>
        <v>0</v>
      </c>
    </row>
    <row r="62" spans="1:16" x14ac:dyDescent="0.45">
      <c r="A62" s="120" t="s">
        <v>24</v>
      </c>
      <c r="B62" s="121"/>
      <c r="C62" s="121"/>
      <c r="D62" s="121"/>
      <c r="E62" s="17"/>
      <c r="F62" s="17"/>
      <c r="G62" s="17"/>
      <c r="H62" s="96"/>
      <c r="I62" s="212">
        <f>SUM(I51:I61)</f>
        <v>1.9979174274751677</v>
      </c>
      <c r="J62" s="139"/>
      <c r="M62" s="184">
        <f>SUM(M54:M61)</f>
        <v>0.42140510632194217</v>
      </c>
      <c r="N62" s="184">
        <f t="shared" ref="N62:P62" si="8">SUM(N54:N61)</f>
        <v>0</v>
      </c>
      <c r="O62" s="184">
        <f t="shared" si="8"/>
        <v>0</v>
      </c>
      <c r="P62" s="184">
        <f t="shared" si="8"/>
        <v>0.28061232115322554</v>
      </c>
    </row>
    <row r="63" spans="1:16" x14ac:dyDescent="0.45">
      <c r="A63" s="36" t="s">
        <v>25</v>
      </c>
      <c r="B63" s="98"/>
      <c r="C63" s="98"/>
      <c r="D63" s="98"/>
      <c r="E63" s="98"/>
      <c r="F63" s="98"/>
      <c r="G63" s="98"/>
      <c r="H63" s="98"/>
      <c r="I63" s="169">
        <f>-G51</f>
        <v>-1</v>
      </c>
      <c r="J63" s="136"/>
      <c r="M63" s="184"/>
      <c r="N63" s="184"/>
      <c r="O63" s="184"/>
      <c r="P63" s="184"/>
    </row>
    <row r="64" spans="1:16" x14ac:dyDescent="0.45">
      <c r="A64" s="127" t="s">
        <v>73</v>
      </c>
      <c r="B64" s="123"/>
      <c r="C64" s="123"/>
      <c r="D64" s="123"/>
      <c r="E64" s="5"/>
      <c r="F64" s="5"/>
      <c r="G64" s="5"/>
      <c r="H64" s="37"/>
      <c r="I64" s="33">
        <f>SUM(I62:I63)</f>
        <v>0.99791742747516765</v>
      </c>
      <c r="J64" s="136"/>
      <c r="M64" s="184"/>
      <c r="N64" s="184"/>
      <c r="O64" s="184"/>
      <c r="P64" s="184"/>
    </row>
    <row r="65" spans="1:16" x14ac:dyDescent="0.45">
      <c r="A65" s="122" t="s">
        <v>59</v>
      </c>
      <c r="B65" s="123"/>
      <c r="C65" s="123"/>
      <c r="D65" s="123"/>
      <c r="E65" s="5"/>
      <c r="F65" s="5"/>
      <c r="G65" s="5"/>
      <c r="H65" s="37"/>
      <c r="I65" s="33">
        <f>H51</f>
        <v>0.29589999999999994</v>
      </c>
      <c r="J65" s="137"/>
      <c r="M65" s="184"/>
      <c r="N65" s="184"/>
      <c r="O65" s="184"/>
      <c r="P65" s="184"/>
    </row>
    <row r="66" spans="1:16" x14ac:dyDescent="0.45">
      <c r="A66" s="124" t="s">
        <v>60</v>
      </c>
      <c r="B66" s="125"/>
      <c r="C66" s="125"/>
      <c r="D66" s="125"/>
      <c r="E66" s="79"/>
      <c r="F66" s="79"/>
      <c r="G66" s="79"/>
      <c r="H66" s="37"/>
      <c r="I66" s="126">
        <f>I64-I65</f>
        <v>0.70201742747516771</v>
      </c>
      <c r="J66" s="138"/>
      <c r="M66" s="184"/>
      <c r="N66" s="184"/>
      <c r="O66" s="184"/>
      <c r="P66" s="184"/>
    </row>
    <row r="67" spans="1:16" x14ac:dyDescent="0.45">
      <c r="A67" s="3"/>
      <c r="B67" s="3"/>
      <c r="C67" s="3"/>
      <c r="D67" s="3"/>
      <c r="E67" s="3"/>
      <c r="F67" s="3"/>
      <c r="G67" s="3"/>
      <c r="H67" s="3"/>
      <c r="I67" s="3"/>
      <c r="J67" s="3"/>
      <c r="M67" s="184"/>
      <c r="N67" s="184"/>
      <c r="O67" s="184"/>
      <c r="P67" s="184"/>
    </row>
    <row r="68" spans="1:16" x14ac:dyDescent="0.45">
      <c r="A68" s="298" t="s">
        <v>66</v>
      </c>
      <c r="B68" s="299"/>
      <c r="C68" s="299"/>
      <c r="D68" s="299"/>
      <c r="E68" s="299"/>
      <c r="F68" s="299"/>
      <c r="G68" s="299"/>
      <c r="H68" s="299"/>
      <c r="I68" s="360" t="s">
        <v>77</v>
      </c>
      <c r="J68" s="3"/>
      <c r="M68" s="184"/>
      <c r="N68" s="184"/>
      <c r="O68" s="184"/>
      <c r="P68" s="184"/>
    </row>
    <row r="69" spans="1:16" x14ac:dyDescent="0.45">
      <c r="A69" s="300" t="s">
        <v>67</v>
      </c>
      <c r="B69" s="301"/>
      <c r="C69" s="301"/>
      <c r="D69" s="301"/>
      <c r="E69" s="301"/>
      <c r="F69" s="301"/>
      <c r="G69" s="301"/>
      <c r="H69" s="301"/>
      <c r="I69" s="361"/>
      <c r="J69" s="3"/>
      <c r="M69" s="184"/>
      <c r="N69" s="184"/>
      <c r="O69" s="184"/>
      <c r="P69" s="184"/>
    </row>
    <row r="70" spans="1:16" x14ac:dyDescent="0.45">
      <c r="A70" s="302"/>
      <c r="B70" s="303"/>
      <c r="C70" s="303"/>
      <c r="D70" s="303"/>
      <c r="E70" s="303"/>
      <c r="F70" s="303"/>
      <c r="G70" s="303"/>
      <c r="H70" s="303"/>
      <c r="I70" s="362"/>
      <c r="J70" s="3"/>
      <c r="M70" s="184"/>
      <c r="N70" s="184"/>
      <c r="O70" s="184"/>
      <c r="P70" s="184"/>
    </row>
    <row r="71" spans="1:16" x14ac:dyDescent="0.45">
      <c r="A71" s="142" t="s">
        <v>62</v>
      </c>
      <c r="B71" s="143"/>
      <c r="C71" s="96"/>
      <c r="D71" s="96"/>
      <c r="E71" s="96"/>
      <c r="F71" s="96"/>
      <c r="G71" s="96"/>
      <c r="H71" s="96"/>
      <c r="I71" s="144">
        <f>M62</f>
        <v>0.42140510632194217</v>
      </c>
      <c r="J71" s="3"/>
      <c r="M71" s="184"/>
      <c r="N71" s="184"/>
      <c r="O71" s="184"/>
      <c r="P71" s="184"/>
    </row>
    <row r="72" spans="1:16" x14ac:dyDescent="0.45">
      <c r="A72" s="145" t="s">
        <v>63</v>
      </c>
      <c r="B72" s="107"/>
      <c r="C72" s="3"/>
      <c r="D72" s="3"/>
      <c r="E72" s="3"/>
      <c r="F72" s="3"/>
      <c r="G72" s="3"/>
      <c r="H72" s="3"/>
      <c r="I72" s="146">
        <f>N62</f>
        <v>0</v>
      </c>
      <c r="J72" s="3"/>
      <c r="M72" s="184"/>
      <c r="N72" s="184"/>
      <c r="O72" s="184"/>
      <c r="P72" s="184"/>
    </row>
    <row r="73" spans="1:16" x14ac:dyDescent="0.45">
      <c r="A73" s="145" t="s">
        <v>64</v>
      </c>
      <c r="B73" s="107"/>
      <c r="C73" s="3"/>
      <c r="D73" s="3"/>
      <c r="E73" s="3"/>
      <c r="F73" s="3"/>
      <c r="G73" s="3"/>
      <c r="H73" s="3"/>
      <c r="I73" s="146">
        <f>O62</f>
        <v>0</v>
      </c>
      <c r="J73" s="3"/>
      <c r="M73" s="184"/>
      <c r="N73" s="184"/>
      <c r="O73" s="184"/>
      <c r="P73" s="184"/>
    </row>
    <row r="74" spans="1:16" x14ac:dyDescent="0.45">
      <c r="A74" s="95" t="s">
        <v>65</v>
      </c>
      <c r="B74" s="147"/>
      <c r="C74" s="98"/>
      <c r="D74" s="98"/>
      <c r="E74" s="98"/>
      <c r="F74" s="98"/>
      <c r="G74" s="98"/>
      <c r="H74" s="98"/>
      <c r="I74" s="148">
        <f>P62</f>
        <v>0.28061232115322554</v>
      </c>
      <c r="J74" s="3"/>
      <c r="M74" s="184"/>
      <c r="N74" s="184"/>
      <c r="O74" s="184"/>
      <c r="P74" s="184"/>
    </row>
    <row r="75" spans="1:16" x14ac:dyDescent="0.45">
      <c r="A75" s="220" t="s">
        <v>78</v>
      </c>
      <c r="B75" s="221"/>
      <c r="C75" s="222"/>
      <c r="D75" s="222"/>
      <c r="E75" s="222"/>
      <c r="F75" s="222"/>
      <c r="G75" s="222"/>
      <c r="H75" s="222"/>
      <c r="I75" s="223">
        <f>SUM(I71:I74)</f>
        <v>0.70201742747516771</v>
      </c>
      <c r="J75" s="3"/>
      <c r="M75" s="184"/>
      <c r="N75" s="184"/>
      <c r="O75" s="184"/>
      <c r="P75" s="184"/>
    </row>
    <row r="76" spans="1:16" x14ac:dyDescent="0.45">
      <c r="A76" s="224" t="s">
        <v>120</v>
      </c>
      <c r="B76" s="219"/>
      <c r="C76" s="219"/>
      <c r="D76" s="219"/>
      <c r="E76" s="219"/>
      <c r="F76" s="219"/>
      <c r="G76" s="219"/>
      <c r="H76" s="219"/>
      <c r="I76" s="225">
        <f>E93</f>
        <v>0.42140510632194217</v>
      </c>
      <c r="M76" s="184"/>
      <c r="N76" s="184"/>
      <c r="O76" s="184"/>
      <c r="P76" s="184"/>
    </row>
    <row r="77" spans="1:16" s="3" customFormat="1" x14ac:dyDescent="0.45">
      <c r="A77" s="226" t="s">
        <v>117</v>
      </c>
      <c r="B77" s="217"/>
      <c r="C77" s="217"/>
      <c r="D77" s="217"/>
      <c r="E77" s="217"/>
      <c r="F77" s="217"/>
      <c r="G77" s="217"/>
      <c r="H77" s="217"/>
      <c r="I77" s="227">
        <f>F93</f>
        <v>0</v>
      </c>
      <c r="M77" s="218"/>
      <c r="N77" s="218"/>
      <c r="O77" s="218"/>
      <c r="P77" s="218"/>
    </row>
    <row r="78" spans="1:16" s="3" customFormat="1" x14ac:dyDescent="0.45">
      <c r="A78" s="226" t="s">
        <v>118</v>
      </c>
      <c r="B78" s="217"/>
      <c r="C78" s="217"/>
      <c r="D78" s="217"/>
      <c r="E78" s="217"/>
      <c r="F78" s="217"/>
      <c r="G78" s="217"/>
      <c r="H78" s="217"/>
      <c r="I78" s="227">
        <f>G93</f>
        <v>0</v>
      </c>
      <c r="M78" s="218"/>
      <c r="N78" s="218"/>
      <c r="O78" s="218"/>
      <c r="P78" s="218"/>
    </row>
    <row r="79" spans="1:16" s="3" customFormat="1" x14ac:dyDescent="0.45">
      <c r="A79" s="228" t="s">
        <v>119</v>
      </c>
      <c r="B79" s="229"/>
      <c r="C79" s="229"/>
      <c r="D79" s="229"/>
      <c r="E79" s="229"/>
      <c r="F79" s="229"/>
      <c r="G79" s="229"/>
      <c r="H79" s="229"/>
      <c r="I79" s="230">
        <f>H93</f>
        <v>0.28061232115322554</v>
      </c>
      <c r="M79" s="218"/>
      <c r="N79" s="218"/>
      <c r="O79" s="218"/>
      <c r="P79" s="218"/>
    </row>
    <row r="80" spans="1:16" s="3" customFormat="1" x14ac:dyDescent="0.45">
      <c r="A80" s="231" t="s">
        <v>24</v>
      </c>
      <c r="B80" s="216"/>
      <c r="C80" s="216"/>
      <c r="D80" s="216"/>
      <c r="E80" s="216"/>
      <c r="F80" s="216"/>
      <c r="G80" s="216"/>
      <c r="H80" s="216"/>
      <c r="I80" s="232">
        <f>SUM(I76:I79)</f>
        <v>0.70201742747516771</v>
      </c>
      <c r="M80" s="218"/>
      <c r="N80" s="218"/>
      <c r="O80" s="218"/>
      <c r="P80" s="218"/>
    </row>
    <row r="81" spans="1:16" s="3" customFormat="1" x14ac:dyDescent="0.45">
      <c r="A81" s="217"/>
      <c r="B81" s="217"/>
      <c r="C81" s="217"/>
      <c r="D81" s="217"/>
      <c r="E81" s="217"/>
      <c r="F81" s="217"/>
      <c r="G81" s="217"/>
      <c r="H81" s="217"/>
      <c r="I81" s="217"/>
      <c r="M81" s="218"/>
      <c r="N81" s="218"/>
      <c r="O81" s="218"/>
      <c r="P81" s="218"/>
    </row>
    <row r="82" spans="1:16" s="3" customFormat="1" x14ac:dyDescent="0.45">
      <c r="A82" s="217"/>
      <c r="B82" s="217"/>
      <c r="C82" s="217"/>
      <c r="D82" s="217"/>
      <c r="E82" s="217"/>
      <c r="F82" s="217"/>
      <c r="G82" s="217"/>
      <c r="H82" s="217"/>
      <c r="I82" s="217"/>
      <c r="M82" s="218"/>
      <c r="N82" s="218"/>
      <c r="O82" s="218"/>
      <c r="P82" s="218"/>
    </row>
    <row r="83" spans="1:16" s="3" customFormat="1" x14ac:dyDescent="0.45">
      <c r="A83" s="217"/>
      <c r="B83" s="217"/>
      <c r="C83" s="217"/>
      <c r="D83" s="217"/>
      <c r="E83" s="217"/>
      <c r="F83" s="217"/>
      <c r="G83" s="217"/>
      <c r="H83" s="217"/>
      <c r="I83" s="217"/>
      <c r="M83" s="218"/>
      <c r="N83" s="218"/>
      <c r="O83" s="218"/>
      <c r="P83" s="218"/>
    </row>
    <row r="84" spans="1:16" s="3" customFormat="1" x14ac:dyDescent="0.45">
      <c r="A84" s="217"/>
      <c r="B84" s="217"/>
      <c r="C84" s="217"/>
      <c r="D84" s="217"/>
      <c r="E84" s="217"/>
      <c r="F84" s="217"/>
      <c r="G84" s="217"/>
      <c r="H84" s="217"/>
      <c r="I84" s="217"/>
      <c r="M84" s="218"/>
      <c r="N84" s="218"/>
      <c r="O84" s="218"/>
      <c r="P84" s="218"/>
    </row>
    <row r="85" spans="1:16" x14ac:dyDescent="0.45">
      <c r="A85" s="339" t="s">
        <v>71</v>
      </c>
      <c r="B85" s="340"/>
      <c r="C85" s="340"/>
      <c r="D85" s="340"/>
      <c r="E85" s="340"/>
      <c r="F85" s="340"/>
      <c r="G85" s="340"/>
      <c r="H85" s="340"/>
      <c r="I85" s="341"/>
      <c r="M85" s="184"/>
      <c r="N85" s="184"/>
      <c r="O85" s="184"/>
      <c r="P85" s="184"/>
    </row>
    <row r="86" spans="1:16" x14ac:dyDescent="0.45">
      <c r="A86" s="38" t="s">
        <v>26</v>
      </c>
      <c r="B86" s="39"/>
      <c r="C86" s="39"/>
      <c r="D86" s="39"/>
      <c r="E86" s="39"/>
      <c r="F86" s="39"/>
      <c r="G86" s="37"/>
      <c r="H86" s="39"/>
      <c r="I86" s="40"/>
      <c r="M86" s="184"/>
      <c r="N86" s="184"/>
      <c r="O86" s="184"/>
      <c r="P86" s="184"/>
    </row>
    <row r="87" spans="1:16" x14ac:dyDescent="0.45">
      <c r="A87" s="41" t="s">
        <v>27</v>
      </c>
      <c r="B87" s="42"/>
      <c r="C87" s="134">
        <v>38.5</v>
      </c>
      <c r="D87" s="43" t="s">
        <v>28</v>
      </c>
      <c r="E87" s="42" t="s">
        <v>29</v>
      </c>
      <c r="F87" s="42"/>
      <c r="G87" s="96"/>
      <c r="H87" s="133">
        <v>0.4</v>
      </c>
      <c r="I87" s="43" t="s">
        <v>30</v>
      </c>
      <c r="M87" s="184"/>
      <c r="N87" s="184"/>
      <c r="O87" s="184"/>
      <c r="P87" s="184"/>
    </row>
    <row r="88" spans="1:16" x14ac:dyDescent="0.45">
      <c r="A88" s="75" t="s">
        <v>31</v>
      </c>
      <c r="B88" s="74"/>
      <c r="C88" s="214">
        <v>40</v>
      </c>
      <c r="D88" s="97" t="s">
        <v>28</v>
      </c>
      <c r="E88" s="74" t="s">
        <v>61</v>
      </c>
      <c r="F88" s="74"/>
      <c r="G88" s="3"/>
      <c r="H88" s="173">
        <v>24</v>
      </c>
      <c r="I88" s="97" t="s">
        <v>30</v>
      </c>
      <c r="M88" s="184"/>
      <c r="N88" s="184"/>
      <c r="O88" s="184"/>
      <c r="P88" s="184"/>
    </row>
    <row r="89" spans="1:16" x14ac:dyDescent="0.45">
      <c r="A89" s="44"/>
      <c r="B89" s="45"/>
      <c r="C89" s="45"/>
      <c r="D89" s="46"/>
      <c r="E89" s="45" t="s">
        <v>68</v>
      </c>
      <c r="F89" s="45"/>
      <c r="G89" s="98"/>
      <c r="H89" s="47">
        <f>H88-H87</f>
        <v>23.6</v>
      </c>
      <c r="I89" s="46"/>
      <c r="M89" s="184"/>
      <c r="N89" s="184"/>
      <c r="O89" s="184"/>
      <c r="P89" s="184"/>
    </row>
    <row r="90" spans="1:16" x14ac:dyDescent="0.45">
      <c r="A90" s="44" t="s">
        <v>32</v>
      </c>
      <c r="B90" s="45"/>
      <c r="C90" s="48">
        <f>C87/C88</f>
        <v>0.96250000000000002</v>
      </c>
      <c r="D90" s="46"/>
      <c r="E90" s="45" t="s">
        <v>69</v>
      </c>
      <c r="F90" s="45"/>
      <c r="G90" s="98"/>
      <c r="H90" s="48">
        <f>H89/H88</f>
        <v>0.98333333333333339</v>
      </c>
      <c r="I90" s="46"/>
      <c r="M90" s="184"/>
      <c r="N90" s="184"/>
      <c r="O90" s="184"/>
      <c r="P90" s="184"/>
    </row>
    <row r="91" spans="1:16" x14ac:dyDescent="0.45">
      <c r="A91" s="49"/>
      <c r="B91" s="49"/>
      <c r="C91" s="49"/>
      <c r="D91" s="49"/>
      <c r="E91" s="49"/>
      <c r="F91" s="49"/>
      <c r="G91" s="49"/>
      <c r="H91" s="49"/>
      <c r="M91" s="184"/>
      <c r="N91" s="184"/>
      <c r="O91" s="184"/>
      <c r="P91" s="184"/>
    </row>
    <row r="92" spans="1:16" x14ac:dyDescent="0.45">
      <c r="A92" s="342"/>
      <c r="B92" s="343"/>
      <c r="C92" s="344"/>
      <c r="D92" s="51"/>
      <c r="E92" s="50" t="s">
        <v>33</v>
      </c>
      <c r="F92" s="50" t="s">
        <v>34</v>
      </c>
      <c r="G92" s="50" t="s">
        <v>35</v>
      </c>
      <c r="H92" s="50" t="s">
        <v>36</v>
      </c>
      <c r="I92" s="51" t="s">
        <v>24</v>
      </c>
      <c r="M92" s="184"/>
      <c r="N92" s="184"/>
      <c r="O92" s="184"/>
      <c r="P92" s="184"/>
    </row>
    <row r="93" spans="1:16" x14ac:dyDescent="0.45">
      <c r="A93" s="304" t="s">
        <v>70</v>
      </c>
      <c r="B93" s="305"/>
      <c r="C93" s="305"/>
      <c r="D93" s="306"/>
      <c r="E93" s="52">
        <f>I71</f>
        <v>0.42140510632194217</v>
      </c>
      <c r="F93" s="52">
        <f>I72</f>
        <v>0</v>
      </c>
      <c r="G93" s="52">
        <f>I73</f>
        <v>0</v>
      </c>
      <c r="H93" s="52">
        <f>I74</f>
        <v>0.28061232115322554</v>
      </c>
      <c r="I93" s="53">
        <f>SUM(E93:H93)</f>
        <v>0.70201742747516771</v>
      </c>
      <c r="M93" s="184"/>
      <c r="N93" s="184"/>
      <c r="O93" s="184"/>
      <c r="P93" s="184"/>
    </row>
    <row r="94" spans="1:16" x14ac:dyDescent="0.45">
      <c r="A94" s="104" t="s">
        <v>37</v>
      </c>
      <c r="B94" s="105"/>
      <c r="C94" s="105"/>
      <c r="D94" s="106"/>
      <c r="E94" s="54"/>
      <c r="F94" s="55">
        <f>C90</f>
        <v>0.96250000000000002</v>
      </c>
      <c r="G94" s="54"/>
      <c r="H94" s="55">
        <f>C90</f>
        <v>0.96250000000000002</v>
      </c>
      <c r="I94" s="54"/>
      <c r="M94" s="184"/>
      <c r="N94" s="184"/>
      <c r="O94" s="184"/>
      <c r="P94" s="184"/>
    </row>
    <row r="95" spans="1:16" ht="14.65" thickBot="1" x14ac:dyDescent="0.5">
      <c r="A95" s="307" t="s">
        <v>89</v>
      </c>
      <c r="B95" s="308"/>
      <c r="C95" s="308"/>
      <c r="D95" s="309"/>
      <c r="E95" s="56"/>
      <c r="F95" s="56"/>
      <c r="G95" s="57">
        <f>H90</f>
        <v>0.98333333333333339</v>
      </c>
      <c r="H95" s="57">
        <f>H90</f>
        <v>0.98333333333333339</v>
      </c>
      <c r="I95" s="56"/>
      <c r="M95" s="184"/>
      <c r="N95" s="184"/>
      <c r="O95" s="184"/>
      <c r="P95" s="184"/>
    </row>
    <row r="96" spans="1:16" x14ac:dyDescent="0.45">
      <c r="A96" s="336" t="s">
        <v>38</v>
      </c>
      <c r="B96" s="337"/>
      <c r="C96" s="337"/>
      <c r="D96" s="338"/>
      <c r="E96" s="58">
        <f>E93</f>
        <v>0.42140510632194217</v>
      </c>
      <c r="F96" s="58">
        <f>F93*F94</f>
        <v>0</v>
      </c>
      <c r="G96" s="58">
        <f>G93*G95</f>
        <v>0</v>
      </c>
      <c r="H96" s="58">
        <f>H93*H94*H95</f>
        <v>0.26558786979147997</v>
      </c>
      <c r="I96" s="59">
        <f>SUM(E96:H96)</f>
        <v>0.68699297611342214</v>
      </c>
      <c r="M96" s="184"/>
      <c r="N96" s="184"/>
      <c r="O96" s="184"/>
      <c r="P96" s="184"/>
    </row>
    <row r="97" spans="1:16" ht="15.75" x14ac:dyDescent="0.5">
      <c r="A97" s="99" t="s">
        <v>39</v>
      </c>
      <c r="B97" s="100"/>
      <c r="C97" s="100"/>
      <c r="D97" s="100"/>
      <c r="E97" s="101"/>
      <c r="F97" s="102"/>
      <c r="G97" s="101"/>
      <c r="H97" s="101"/>
      <c r="I97" s="103">
        <f>SUM(I96:I96)</f>
        <v>0.68699297611342214</v>
      </c>
      <c r="M97" s="184"/>
      <c r="N97" s="184"/>
      <c r="O97" s="184"/>
      <c r="P97" s="184"/>
    </row>
    <row r="98" spans="1:16" x14ac:dyDescent="0.45">
      <c r="A98" s="357"/>
      <c r="B98" s="357"/>
      <c r="C98" s="357"/>
      <c r="D98" s="357"/>
      <c r="E98" s="357"/>
      <c r="F98" s="357"/>
      <c r="G98" s="357"/>
      <c r="H98" s="357"/>
      <c r="I98" s="357"/>
      <c r="M98" s="184"/>
      <c r="N98" s="184"/>
      <c r="O98" s="184"/>
      <c r="P98" s="184"/>
    </row>
    <row r="99" spans="1:16" x14ac:dyDescent="0.45">
      <c r="A99" s="347" t="s">
        <v>108</v>
      </c>
      <c r="B99" s="348"/>
      <c r="C99" s="348"/>
      <c r="D99" s="348"/>
      <c r="E99" s="348"/>
      <c r="F99" s="348"/>
      <c r="G99" s="348"/>
      <c r="H99" s="348"/>
      <c r="I99" s="349"/>
      <c r="M99" s="184"/>
      <c r="N99" s="184"/>
      <c r="O99" s="184"/>
      <c r="P99" s="184"/>
    </row>
    <row r="100" spans="1:16" x14ac:dyDescent="0.45">
      <c r="A100" s="350"/>
      <c r="B100" s="351"/>
      <c r="C100" s="351"/>
      <c r="D100" s="351"/>
      <c r="E100" s="351"/>
      <c r="F100" s="351"/>
      <c r="G100" s="351"/>
      <c r="H100" s="351"/>
      <c r="I100" s="352"/>
      <c r="M100" s="184"/>
      <c r="N100" s="184"/>
      <c r="O100" s="184"/>
      <c r="P100" s="184"/>
    </row>
    <row r="101" spans="1:16" x14ac:dyDescent="0.45">
      <c r="A101" s="350"/>
      <c r="B101" s="351"/>
      <c r="C101" s="351"/>
      <c r="D101" s="351"/>
      <c r="E101" s="351"/>
      <c r="F101" s="351"/>
      <c r="G101" s="351"/>
      <c r="H101" s="351"/>
      <c r="I101" s="352"/>
      <c r="M101" s="184"/>
      <c r="N101" s="184"/>
      <c r="O101" s="184"/>
      <c r="P101" s="184"/>
    </row>
    <row r="102" spans="1:16" x14ac:dyDescent="0.45">
      <c r="A102" s="350"/>
      <c r="B102" s="351"/>
      <c r="C102" s="351"/>
      <c r="D102" s="351"/>
      <c r="E102" s="351"/>
      <c r="F102" s="351"/>
      <c r="G102" s="351"/>
      <c r="H102" s="351"/>
      <c r="I102" s="352"/>
      <c r="M102" s="184"/>
      <c r="N102" s="184"/>
      <c r="O102" s="184"/>
      <c r="P102" s="184"/>
    </row>
    <row r="103" spans="1:16" x14ac:dyDescent="0.45">
      <c r="A103" s="350"/>
      <c r="B103" s="351"/>
      <c r="C103" s="351"/>
      <c r="D103" s="351"/>
      <c r="E103" s="351"/>
      <c r="F103" s="351"/>
      <c r="G103" s="351"/>
      <c r="H103" s="351"/>
      <c r="I103" s="352"/>
      <c r="M103" s="184"/>
      <c r="N103" s="184"/>
      <c r="O103" s="184"/>
      <c r="P103" s="184"/>
    </row>
    <row r="104" spans="1:16" x14ac:dyDescent="0.45">
      <c r="A104" s="350"/>
      <c r="B104" s="351"/>
      <c r="C104" s="351"/>
      <c r="D104" s="351"/>
      <c r="E104" s="351"/>
      <c r="F104" s="351"/>
      <c r="G104" s="351"/>
      <c r="H104" s="351"/>
      <c r="I104" s="352"/>
      <c r="M104" s="184"/>
      <c r="N104" s="184"/>
      <c r="O104" s="184"/>
      <c r="P104" s="184"/>
    </row>
    <row r="105" spans="1:16" x14ac:dyDescent="0.45">
      <c r="A105" s="350"/>
      <c r="B105" s="351"/>
      <c r="C105" s="351"/>
      <c r="D105" s="351"/>
      <c r="E105" s="351"/>
      <c r="F105" s="351"/>
      <c r="G105" s="351"/>
      <c r="H105" s="351"/>
      <c r="I105" s="352"/>
      <c r="M105" s="184"/>
      <c r="N105" s="184"/>
      <c r="O105" s="184"/>
      <c r="P105" s="184"/>
    </row>
    <row r="106" spans="1:16" x14ac:dyDescent="0.45">
      <c r="A106" s="350"/>
      <c r="B106" s="351"/>
      <c r="C106" s="351"/>
      <c r="D106" s="351"/>
      <c r="E106" s="351"/>
      <c r="F106" s="351"/>
      <c r="G106" s="351"/>
      <c r="H106" s="351"/>
      <c r="I106" s="352"/>
    </row>
    <row r="107" spans="1:16" ht="18" x14ac:dyDescent="0.55000000000000004">
      <c r="A107" s="269" t="s">
        <v>107</v>
      </c>
      <c r="B107" s="353"/>
      <c r="C107" s="353"/>
      <c r="D107" s="353"/>
      <c r="E107" s="353"/>
      <c r="F107" s="353"/>
      <c r="G107" s="353"/>
      <c r="H107" s="353"/>
      <c r="I107" s="354"/>
    </row>
    <row r="109" spans="1:16" x14ac:dyDescent="0.45">
      <c r="A109" s="41"/>
      <c r="B109" s="189"/>
      <c r="C109" s="189"/>
      <c r="D109" s="189"/>
      <c r="E109" s="233" t="s">
        <v>110</v>
      </c>
      <c r="F109" s="233"/>
      <c r="G109" s="233"/>
      <c r="H109" s="233"/>
      <c r="I109" s="234"/>
    </row>
    <row r="110" spans="1:16" x14ac:dyDescent="0.45">
      <c r="A110" s="75"/>
      <c r="B110" s="186"/>
      <c r="C110" s="186"/>
      <c r="D110" s="186"/>
      <c r="E110" s="235"/>
      <c r="F110" s="235"/>
      <c r="G110" s="235"/>
      <c r="H110" s="235"/>
      <c r="I110" s="236"/>
    </row>
    <row r="111" spans="1:16" x14ac:dyDescent="0.45">
      <c r="A111" s="75"/>
      <c r="B111" s="186"/>
      <c r="C111" s="186"/>
      <c r="D111" s="186"/>
      <c r="E111" s="235"/>
      <c r="F111" s="235"/>
      <c r="G111" s="235"/>
      <c r="H111" s="235"/>
      <c r="I111" s="236"/>
    </row>
    <row r="112" spans="1:16" ht="15.75" x14ac:dyDescent="0.5">
      <c r="A112" s="75"/>
      <c r="B112" s="186"/>
      <c r="C112" s="186"/>
      <c r="D112" s="186"/>
      <c r="E112" s="186"/>
      <c r="F112" s="191"/>
      <c r="G112" s="191"/>
      <c r="H112" s="186"/>
      <c r="I112" s="97"/>
    </row>
    <row r="113" spans="1:9" x14ac:dyDescent="0.45">
      <c r="A113" s="75"/>
      <c r="B113" s="186"/>
      <c r="C113" s="186"/>
      <c r="D113" s="186"/>
      <c r="E113" s="235" t="s">
        <v>111</v>
      </c>
      <c r="F113" s="235"/>
      <c r="G113" s="235"/>
      <c r="H113" s="235"/>
      <c r="I113" s="236"/>
    </row>
    <row r="114" spans="1:9" x14ac:dyDescent="0.45">
      <c r="A114" s="75"/>
      <c r="B114" s="186"/>
      <c r="C114" s="186"/>
      <c r="D114" s="186"/>
      <c r="E114" s="235"/>
      <c r="F114" s="235"/>
      <c r="G114" s="235"/>
      <c r="H114" s="235"/>
      <c r="I114" s="236"/>
    </row>
    <row r="115" spans="1:9" x14ac:dyDescent="0.45">
      <c r="A115" s="75"/>
      <c r="B115" s="186"/>
      <c r="C115" s="186"/>
      <c r="D115" s="186"/>
      <c r="E115" s="235"/>
      <c r="F115" s="235"/>
      <c r="G115" s="235"/>
      <c r="H115" s="235"/>
      <c r="I115" s="236"/>
    </row>
    <row r="116" spans="1:9" ht="15.75" x14ac:dyDescent="0.5">
      <c r="A116" s="75"/>
      <c r="B116" s="186"/>
      <c r="C116" s="186"/>
      <c r="D116" s="186"/>
      <c r="E116" s="186"/>
      <c r="F116" s="191"/>
      <c r="G116" s="186"/>
      <c r="H116" s="74"/>
      <c r="I116" s="97"/>
    </row>
    <row r="117" spans="1:9" ht="15.75" x14ac:dyDescent="0.5">
      <c r="A117" s="75"/>
      <c r="B117" s="186"/>
      <c r="C117" s="186"/>
      <c r="D117" s="186"/>
      <c r="E117" s="237" t="s">
        <v>112</v>
      </c>
      <c r="F117" s="237"/>
      <c r="G117" s="237"/>
      <c r="H117" s="237"/>
      <c r="I117" s="238"/>
    </row>
    <row r="118" spans="1:9" x14ac:dyDescent="0.45">
      <c r="A118" s="75"/>
      <c r="B118" s="186"/>
      <c r="C118" s="186"/>
      <c r="D118" s="186"/>
      <c r="E118" s="239" t="s">
        <v>104</v>
      </c>
      <c r="F118" s="239"/>
      <c r="G118" s="239"/>
      <c r="H118" s="239"/>
      <c r="I118" s="240"/>
    </row>
    <row r="119" spans="1:9" x14ac:dyDescent="0.45">
      <c r="A119" s="44"/>
      <c r="B119" s="187"/>
      <c r="C119" s="187"/>
      <c r="D119" s="187"/>
      <c r="E119" s="241"/>
      <c r="F119" s="241"/>
      <c r="G119" s="241"/>
      <c r="H119" s="241"/>
      <c r="I119" s="242"/>
    </row>
  </sheetData>
  <sheetProtection formatColumns="0" selectLockedCells="1"/>
  <mergeCells count="51">
    <mergeCell ref="A99:I106"/>
    <mergeCell ref="A107:I107"/>
    <mergeCell ref="A25:H25"/>
    <mergeCell ref="A47:I47"/>
    <mergeCell ref="A98:I98"/>
    <mergeCell ref="I36:I37"/>
    <mergeCell ref="I38:I39"/>
    <mergeCell ref="I41:I42"/>
    <mergeCell ref="I68:I70"/>
    <mergeCell ref="A28:G28"/>
    <mergeCell ref="A26:G26"/>
    <mergeCell ref="A27:G27"/>
    <mergeCell ref="J48:J53"/>
    <mergeCell ref="A96:D96"/>
    <mergeCell ref="A85:I85"/>
    <mergeCell ref="A92:C92"/>
    <mergeCell ref="D38:E38"/>
    <mergeCell ref="D39:E39"/>
    <mergeCell ref="D59:E59"/>
    <mergeCell ref="D60:E60"/>
    <mergeCell ref="A19:F19"/>
    <mergeCell ref="A20:F20"/>
    <mergeCell ref="A21:F21"/>
    <mergeCell ref="A22:F22"/>
    <mergeCell ref="A23:F23"/>
    <mergeCell ref="A6:J6"/>
    <mergeCell ref="A7:J7"/>
    <mergeCell ref="A10:B10"/>
    <mergeCell ref="A11:F11"/>
    <mergeCell ref="A12:F12"/>
    <mergeCell ref="A1:J1"/>
    <mergeCell ref="A2:J2"/>
    <mergeCell ref="A3:J3"/>
    <mergeCell ref="A4:J4"/>
    <mergeCell ref="A5:J5"/>
    <mergeCell ref="E109:I111"/>
    <mergeCell ref="E113:I115"/>
    <mergeCell ref="E117:I117"/>
    <mergeCell ref="E118:I119"/>
    <mergeCell ref="A9:H9"/>
    <mergeCell ref="A13:F13"/>
    <mergeCell ref="A14:F14"/>
    <mergeCell ref="A15:F15"/>
    <mergeCell ref="A68:H68"/>
    <mergeCell ref="A69:H70"/>
    <mergeCell ref="A93:D93"/>
    <mergeCell ref="A95:D95"/>
    <mergeCell ref="A29:G29"/>
    <mergeCell ref="A16:F16"/>
    <mergeCell ref="A17:F17"/>
    <mergeCell ref="A18:F18"/>
  </mergeCells>
  <conditionalFormatting sqref="A11:F21">
    <cfRule type="expression" dxfId="3" priority="4">
      <formula>$G11=$F$10</formula>
    </cfRule>
  </conditionalFormatting>
  <conditionalFormatting sqref="A28:G28">
    <cfRule type="expression" dxfId="2" priority="3">
      <formula>$A$28=0</formula>
    </cfRule>
  </conditionalFormatting>
  <conditionalFormatting sqref="A22:F22">
    <cfRule type="expression" dxfId="1" priority="2">
      <formula>$A$28=0</formula>
    </cfRule>
  </conditionalFormatting>
  <conditionalFormatting sqref="A23:F23">
    <cfRule type="expression" dxfId="0" priority="1">
      <formula>$A$28=0</formula>
    </cfRule>
  </conditionalFormatting>
  <dataValidations count="10">
    <dataValidation type="decimal" errorStyle="warning" allowBlank="1" showInputMessage="1" showErrorMessage="1" error="Wert erscheint hoch, bzw darf NICHT größer 0 sein!" sqref="H37" xr:uid="{222FA3CD-2819-496F-B760-BC8CF6663184}">
      <formula1>-15</formula1>
      <formula2>0</formula2>
    </dataValidation>
    <dataValidation type="decimal" allowBlank="1" showInputMessage="1" showErrorMessage="1" sqref="C38" xr:uid="{2FA19AB2-76E0-4288-BBA0-9CBBA30DA038}">
      <formula1>0</formula1>
      <formula2>1</formula2>
    </dataValidation>
    <dataValidation type="list" showInputMessage="1" showErrorMessage="1" sqref="G11:G23" xr:uid="{F8689199-4C26-4978-A806-2D1EE86FBD7B}">
      <formula1>$E$10:$F$10</formula1>
    </dataValidation>
    <dataValidation type="date" operator="greaterThan" allowBlank="1" showInputMessage="1" showErrorMessage="1" sqref="A10:B10" xr:uid="{73EFD302-A19A-4CAD-901F-4E931AFDEBED}">
      <formula1>42005</formula1>
    </dataValidation>
    <dataValidation type="decimal" errorStyle="warning" allowBlank="1" showInputMessage="1" showErrorMessage="1" error="Bitte Eingabewert prüfen!" sqref="H11:H23" xr:uid="{C71ABD17-3FE0-4E21-9D95-DAB275E5B19A}">
      <formula1>0</formula1>
      <formula2>0.2</formula2>
    </dataValidation>
    <dataValidation type="decimal" errorStyle="warning" allowBlank="1" showInputMessage="1" showErrorMessage="1" error="Wert muss negativ sein; über - 15 Tage ist unplausibel." sqref="H41:H42 H44:H45" xr:uid="{31200458-84C1-4132-9A8D-23F840F84554}">
      <formula1>-15</formula1>
      <formula2>0</formula2>
    </dataValidation>
    <dataValidation type="decimal" errorStyle="warning" allowBlank="1" showInputMessage="1" showErrorMessage="1" error="Bitte Eingabe prüfen!" sqref="I61" xr:uid="{54C2B391-617B-4AAC-A47F-04027B5CD438}">
      <formula1>-0.05</formula1>
      <formula2>0.07</formula2>
    </dataValidation>
    <dataValidation type="decimal" errorStyle="warning" allowBlank="1" showInputMessage="1" showErrorMessage="1" error="Wert ist unplausibel!" sqref="C87:C88" xr:uid="{B43AEB8B-3320-42BE-86B7-EC0B9B2C5104}">
      <formula1>30</formula1>
      <formula2>50</formula2>
    </dataValidation>
    <dataValidation type="whole" allowBlank="1" showInputMessage="1" showErrorMessage="1" error="KZ kann nur 0, 1, 2 oder 3 sein!" sqref="J61" xr:uid="{C348901C-3D17-437A-96A5-4CC0F3195229}">
      <formula1>0</formula1>
      <formula2>3</formula2>
    </dataValidation>
    <dataValidation type="decimal" allowBlank="1" showInputMessage="1" showErrorMessage="1" sqref="H87:H88" xr:uid="{8BEB142F-9EB3-442E-8DAB-F3F2CD393B7E}">
      <formula1>0</formula1>
      <formula2>30</formula2>
    </dataValidation>
  </dataValidations>
  <hyperlinks>
    <hyperlink ref="A107" r:id="rId1" xr:uid="{CED22E82-CEC7-4D82-B6F3-BCABC6C11B08}"/>
    <hyperlink ref="E118" r:id="rId2" xr:uid="{BDE9D968-57CE-47C7-89FE-084DECFFFC46}"/>
  </hyperlinks>
  <pageMargins left="0.7" right="0.7" top="0.78740157499999996" bottom="0.78740157499999996" header="0.3" footer="0.3"/>
  <pageSetup paperSize="9" orientation="portrait" r:id="rId3"/>
  <headerFooter>
    <oddFooter>&amp;LSeite &amp;P/&amp;N&amp;C&amp;"-,Fett"Personalnebenkosten&amp;"-,Standard"
Eisen- u Metallverarb. Gew.</oddFooter>
  </headerFooter>
  <rowBreaks count="2" manualBreakCount="2">
    <brk id="30" max="16383" man="1"/>
    <brk id="84" max="16383" man="1"/>
  </rowBreaks>
  <ignoredErrors>
    <ignoredError sqref="I76:I80" unlockedFormula="1"/>
  </ignoredError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Lies mich</vt:lpstr>
      <vt:lpstr>DPNK-Stamm</vt:lpstr>
      <vt:lpstr>Eisen- u Metallv. Gewerbe</vt:lpstr>
      <vt:lpstr>'Eisen- u Metallv. Gewerbe'!Druckbereich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Umgelegte Lohnnebenkosten Bau</dc:title>
  <dc:creator/>
  <cp:keywords>Lohnnebenkosten, ÖNORM B 2061, K3-Blatt, Praktische Baukalkulation, Mittellohnpreis, Bruttomittellohnpreis</cp:keywords>
  <cp:lastModifiedBy/>
  <dcterms:created xsi:type="dcterms:W3CDTF">2015-06-05T18:19:34Z</dcterms:created>
  <dcterms:modified xsi:type="dcterms:W3CDTF">2024-01-03T19:45:19Z</dcterms:modified>
</cp:coreProperties>
</file>