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defaultThemeVersion="166925"/>
  <mc:AlternateContent xmlns:mc="http://schemas.openxmlformats.org/markup-compatibility/2006">
    <mc:Choice Requires="x15">
      <x15ac:absPath xmlns:x15ac="http://schemas.microsoft.com/office/spreadsheetml/2010/11/ac" url="\\MYCLOUDEX2ULTRA\Daten\Projekte\2023\014_EuM_MLP_2024\2025 ONLINE-WEB\"/>
    </mc:Choice>
  </mc:AlternateContent>
  <xr:revisionPtr revIDLastSave="0" documentId="13_ncr:1_{C789E4B6-64C8-438B-AC07-08A4AD0398B8}" xr6:coauthVersionLast="47" xr6:coauthVersionMax="47" xr10:uidLastSave="{00000000-0000-0000-0000-000000000000}"/>
  <bookViews>
    <workbookView xWindow="-98" yWindow="503" windowWidth="20715" windowHeight="13274" tabRatio="687" activeTab="1" xr2:uid="{8F80050F-A53A-4D0B-A087-BDA3F1615AD0}"/>
  </bookViews>
  <sheets>
    <sheet name="DPNK" sheetId="1" r:id="rId1"/>
    <sheet name="EuM_25" sheetId="25" r:id="rId2"/>
  </sheets>
  <externalReferences>
    <externalReference r:id="rId3"/>
  </externalReferences>
  <definedNames>
    <definedName name="AufzahlungsSTD" localSheetId="1">EuM_25!$A$50:$A$54</definedName>
    <definedName name="AufzahlungsSTD">#REF!</definedName>
    <definedName name="AufzahlungsStdEURO" localSheetId="1">EuM_25!$A$56:$A$60</definedName>
    <definedName name="AufzahlungsStdEURO">#REF!</definedName>
    <definedName name="DienstreiseSTD" localSheetId="1">EuM_25!$A$114:$A$116</definedName>
    <definedName name="DienstreiseSTD">#REF!</definedName>
    <definedName name="DienstreiseTAG" localSheetId="1">EuM_25!$A$100:$A$111</definedName>
    <definedName name="DienstreiseTAG">#REF!</definedName>
    <definedName name="DienstreiseWOCHE" localSheetId="1">EuM_25!$A$119:$A$124</definedName>
    <definedName name="DienstreiseWOCHE">#REF!</definedName>
    <definedName name="ErschwernisZul" localSheetId="1">EuM_25!$A$68:$A$94</definedName>
    <definedName name="ErschwernisZul">#REF!</definedName>
    <definedName name="K2GZWerte">'[1]K2 2020'!$H$21:$H$26</definedName>
    <definedName name="KVBezeichnung" localSheetId="1">EuM_25!$A$7:$A$33</definedName>
    <definedName name="KVBezeichnung">#REF!</definedName>
    <definedName name="MehrarbeitsStd" localSheetId="1">EuM_25!$A$39:$A$48</definedName>
    <definedName name="MehrarbeitsStd">#REF!</definedName>
    <definedName name="UmlagenK3spalteA">[1]Projekt!$A$240:$A$244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2" i="25" l="1"/>
  <c r="E64" i="1"/>
  <c r="E63" i="1"/>
  <c r="D37" i="25" l="1"/>
  <c r="G5" i="25"/>
  <c r="E61" i="1" l="1"/>
  <c r="C61" i="1"/>
  <c r="D61" i="1" l="1"/>
  <c r="D97" i="25"/>
  <c r="B97" i="25"/>
  <c r="A2" i="1"/>
  <c r="A61" i="1"/>
  <c r="E108" i="25" l="1"/>
  <c r="E55" i="1"/>
  <c r="C55" i="1"/>
  <c r="D55" i="1" l="1"/>
  <c r="A55" i="1"/>
  <c r="J1" i="25" l="1"/>
  <c r="C5" i="1" l="1"/>
  <c r="G3" i="25"/>
  <c r="G4" i="25" l="1"/>
  <c r="B2" i="25" l="1"/>
  <c r="A138" i="25"/>
  <c r="A2" i="25" l="1"/>
  <c r="E51" i="1"/>
  <c r="E52" i="1"/>
  <c r="E2" i="25"/>
  <c r="E53" i="1" s="1"/>
  <c r="E54" i="1"/>
  <c r="E56" i="1"/>
  <c r="E57" i="1"/>
  <c r="E58" i="1"/>
  <c r="E59" i="1"/>
  <c r="E60" i="1"/>
  <c r="E50" i="1"/>
  <c r="C59" i="1"/>
  <c r="A56" i="1"/>
  <c r="C58" i="1"/>
  <c r="A52" i="1"/>
  <c r="C51" i="1"/>
  <c r="C54" i="1"/>
  <c r="A50" i="1"/>
  <c r="A57" i="1"/>
  <c r="A60" i="1"/>
  <c r="C53" i="1"/>
  <c r="E62" i="1" l="1"/>
  <c r="D53" i="1"/>
  <c r="D54" i="1"/>
  <c r="D51" i="1"/>
  <c r="D59" i="1"/>
  <c r="D58" i="1"/>
  <c r="G2" i="25"/>
  <c r="A58" i="1"/>
  <c r="C62" i="1"/>
  <c r="C52" i="1"/>
  <c r="A64" i="1"/>
  <c r="C57" i="1"/>
  <c r="A63" i="1"/>
  <c r="A51" i="1"/>
  <c r="C60" i="1"/>
  <c r="C63" i="1"/>
  <c r="C64" i="1"/>
  <c r="C50" i="1"/>
  <c r="A59" i="1"/>
  <c r="C56" i="1"/>
  <c r="A53" i="1"/>
  <c r="A54" i="1"/>
  <c r="D64" i="1" l="1"/>
  <c r="D63" i="1"/>
  <c r="D62" i="1"/>
  <c r="D56" i="1"/>
  <c r="D57" i="1"/>
  <c r="D60" i="1"/>
  <c r="D50" i="1"/>
  <c r="D52" i="1"/>
  <c r="A62" i="1"/>
  <c r="E156" i="25" l="1"/>
  <c r="C146" i="25"/>
  <c r="A146" i="25"/>
  <c r="C145" i="25"/>
  <c r="A145" i="25"/>
  <c r="C144" i="25"/>
  <c r="A144" i="25"/>
  <c r="C143" i="25"/>
  <c r="A143" i="25"/>
  <c r="C142" i="25"/>
  <c r="A142" i="25"/>
  <c r="C141" i="25"/>
  <c r="A141" i="25"/>
  <c r="C140" i="25"/>
  <c r="A140" i="25"/>
  <c r="C139" i="25"/>
  <c r="A139" i="25"/>
  <c r="C138" i="25"/>
  <c r="C137" i="25"/>
  <c r="A137" i="25"/>
  <c r="C136" i="25"/>
  <c r="A136" i="25"/>
  <c r="C135" i="25"/>
  <c r="A135" i="25"/>
  <c r="C134" i="25"/>
  <c r="A134" i="25"/>
  <c r="B130" i="25"/>
  <c r="D130" i="25" s="1"/>
  <c r="D124" i="25"/>
  <c r="D123" i="25"/>
  <c r="D122" i="25"/>
  <c r="D121" i="25"/>
  <c r="D120" i="25"/>
  <c r="D119" i="25"/>
  <c r="D116" i="25"/>
  <c r="D115" i="25"/>
  <c r="D114" i="25"/>
  <c r="D110" i="25"/>
  <c r="D109" i="25"/>
  <c r="D108" i="25"/>
  <c r="D107" i="25"/>
  <c r="D106" i="25"/>
  <c r="D105" i="25"/>
  <c r="D104" i="25"/>
  <c r="D103" i="25"/>
  <c r="D102" i="25"/>
  <c r="D101" i="25"/>
  <c r="D100" i="25"/>
  <c r="D94" i="25"/>
  <c r="D93" i="25"/>
  <c r="D92" i="25"/>
  <c r="D91" i="25"/>
  <c r="D90" i="25"/>
  <c r="D89" i="25"/>
  <c r="D88" i="25"/>
  <c r="D87" i="25"/>
  <c r="D86" i="25"/>
  <c r="D85" i="25"/>
  <c r="D84" i="25"/>
  <c r="D83" i="25"/>
  <c r="D82" i="25"/>
  <c r="D81" i="25"/>
  <c r="D80" i="25"/>
  <c r="D79" i="25"/>
  <c r="D78" i="25"/>
  <c r="D77" i="25"/>
  <c r="D76" i="25"/>
  <c r="D75" i="25"/>
  <c r="D74" i="25"/>
  <c r="D73" i="25"/>
  <c r="D72" i="25"/>
  <c r="D71" i="25"/>
  <c r="D70" i="25"/>
  <c r="D69" i="25"/>
  <c r="D68" i="25"/>
  <c r="D32" i="25"/>
  <c r="F32" i="25" s="1"/>
  <c r="D31" i="25"/>
  <c r="F31" i="25" s="1"/>
  <c r="D30" i="25"/>
  <c r="F30" i="25" s="1"/>
  <c r="D29" i="25"/>
  <c r="F29" i="25" s="1"/>
  <c r="D28" i="25"/>
  <c r="F28" i="25" s="1"/>
  <c r="D27" i="25"/>
  <c r="F27" i="25" s="1"/>
  <c r="D26" i="25"/>
  <c r="F26" i="25" s="1"/>
  <c r="D25" i="25"/>
  <c r="F25" i="25" s="1"/>
  <c r="D24" i="25"/>
  <c r="F24" i="25" s="1"/>
  <c r="D23" i="25"/>
  <c r="F23" i="25" s="1"/>
  <c r="D22" i="25"/>
  <c r="F22" i="25" s="1"/>
  <c r="D21" i="25"/>
  <c r="F21" i="25" s="1"/>
  <c r="D20" i="25"/>
  <c r="F20" i="25" s="1"/>
  <c r="D19" i="25"/>
  <c r="F19" i="25" s="1"/>
  <c r="D18" i="25"/>
  <c r="F18" i="25" s="1"/>
  <c r="D17" i="25"/>
  <c r="F17" i="25" s="1"/>
  <c r="D16" i="25"/>
  <c r="F16" i="25" s="1"/>
  <c r="D15" i="25"/>
  <c r="F15" i="25" s="1"/>
  <c r="D14" i="25"/>
  <c r="F14" i="25" s="1"/>
  <c r="D13" i="25"/>
  <c r="F13" i="25" s="1"/>
  <c r="D12" i="25"/>
  <c r="F12" i="25" s="1"/>
  <c r="D11" i="25"/>
  <c r="F11" i="25" s="1"/>
  <c r="D10" i="25"/>
  <c r="F10" i="25" s="1"/>
  <c r="D9" i="25"/>
  <c r="F9" i="25" s="1"/>
  <c r="D8" i="25"/>
  <c r="F8" i="25" s="1"/>
  <c r="D7" i="25"/>
  <c r="F7" i="25" s="1"/>
  <c r="C147" i="25" l="1"/>
</calcChain>
</file>

<file path=xl/sharedStrings.xml><?xml version="1.0" encoding="utf-8"?>
<sst xmlns="http://schemas.openxmlformats.org/spreadsheetml/2006/main" count="162" uniqueCount="142">
  <si>
    <t>(Umrechnung KV in Rechenwert)</t>
  </si>
  <si>
    <t>AKV in €</t>
  </si>
  <si>
    <t>1) AKV: Außer-(Über-)kollektivvertragliches Entgelt; betriebliche Durchschnittswerte</t>
  </si>
  <si>
    <t>Zuschlag%</t>
  </si>
  <si>
    <t>Überstunde 50%</t>
  </si>
  <si>
    <t>Überstunde 100%</t>
  </si>
  <si>
    <t>Betrag/Std</t>
  </si>
  <si>
    <t>in%</t>
  </si>
  <si>
    <t>in €/Std</t>
  </si>
  <si>
    <t>Schmutzzulage</t>
  </si>
  <si>
    <t>€/Tag</t>
  </si>
  <si>
    <t>Summe</t>
  </si>
  <si>
    <t>€/Std</t>
  </si>
  <si>
    <t>€/Woche</t>
  </si>
  <si>
    <t>Alle Werte Basis:</t>
  </si>
  <si>
    <t>Eingabe in %</t>
  </si>
  <si>
    <t>auf Entgelt</t>
  </si>
  <si>
    <t>DPNK Summe</t>
  </si>
  <si>
    <t>Aufteilung in die Kategorien:</t>
  </si>
  <si>
    <t>Stammdaten</t>
  </si>
  <si>
    <t>Übernehmen?</t>
  </si>
  <si>
    <r>
      <t>Faktor</t>
    </r>
    <r>
      <rPr>
        <vertAlign val="superscript"/>
        <sz val="12"/>
        <rFont val="Calibri"/>
        <family val="2"/>
        <scheme val="minor"/>
      </rPr>
      <t>1</t>
    </r>
  </si>
  <si>
    <t>LG T</t>
  </si>
  <si>
    <t>LG 1 Spitzenfacharbeiter</t>
  </si>
  <si>
    <t>LG 1</t>
  </si>
  <si>
    <t>LG 2 Qualifizierter Facharbeiter</t>
  </si>
  <si>
    <t>LG 2</t>
  </si>
  <si>
    <t xml:space="preserve">LG 3 Facharbeiter </t>
  </si>
  <si>
    <t>LG 3</t>
  </si>
  <si>
    <t>LG 4 Besonders qualifizierter Arbeitnehmer</t>
  </si>
  <si>
    <t>LG 4</t>
  </si>
  <si>
    <t>LG 5 Qualifizierter Arbeitnehmer</t>
  </si>
  <si>
    <t>LG 5</t>
  </si>
  <si>
    <t>LG 6 Arbeitnehmer mit Zweckausbildung</t>
  </si>
  <si>
    <t>LG 6</t>
  </si>
  <si>
    <t>LG 7 Arbeitnehmer ohne Zweckausbildung</t>
  </si>
  <si>
    <t>LG 7</t>
  </si>
  <si>
    <t>Zeitausgleich 25%</t>
  </si>
  <si>
    <t>Überstunde 75%</t>
  </si>
  <si>
    <t>Sonntagszuschlag (Basis=Lohn)</t>
  </si>
  <si>
    <t>Nachtarbeiteit, 22-6 Uhr</t>
  </si>
  <si>
    <t>Schichtzulage (2. Schicht)</t>
  </si>
  <si>
    <t>Vorarbeiterzuschlag</t>
  </si>
  <si>
    <t>Erschwerniszulage</t>
  </si>
  <si>
    <t>Gefahrenzulage</t>
  </si>
  <si>
    <t>kleine Entfernungszul. (&gt;6Std)</t>
  </si>
  <si>
    <t>mittlere Entfernungszul. (&gt;11Std)</t>
  </si>
  <si>
    <t>große Entfernungszul. (&gt;11Std)</t>
  </si>
  <si>
    <t>Nächtigungsgeld</t>
  </si>
  <si>
    <t>Montagezulage</t>
  </si>
  <si>
    <t>Familienlastenausgleichsfonds</t>
  </si>
  <si>
    <t>Ja</t>
  </si>
  <si>
    <t>Nein</t>
  </si>
  <si>
    <t>ja</t>
  </si>
  <si>
    <t>Nur von Mehrarbeit abhängig</t>
  </si>
  <si>
    <t>Nur vom Mehrlohn abhängig</t>
  </si>
  <si>
    <t>UPNK0</t>
  </si>
  <si>
    <t>UPNK1</t>
  </si>
  <si>
    <t>UPNK2</t>
  </si>
  <si>
    <t>UPNK3</t>
  </si>
  <si>
    <t>Von Mehrlohn und Mehrarbeit abhängig</t>
  </si>
  <si>
    <t>UPNK</t>
  </si>
  <si>
    <t>Werte für weitere Berechnung</t>
  </si>
  <si>
    <t>Arbeitslosenversicherung</t>
  </si>
  <si>
    <t>Zuschlag Insolvenzentgeltsicherung</t>
  </si>
  <si>
    <t>Pensionsversicherung ASVG</t>
  </si>
  <si>
    <t>Krankenversicherung ASVG</t>
  </si>
  <si>
    <t>Unfallversicherung</t>
  </si>
  <si>
    <t>Wohnbauförderungsbeitrag</t>
  </si>
  <si>
    <t>Schlechtwetterentschädigungsbeitrag</t>
  </si>
  <si>
    <t>Kommunalsteuer</t>
  </si>
  <si>
    <t>1) Erhöhungsfaktor gem KollV auf die Basis für die Berechnung der Kosten der Stunde (kennt der KollV keine, 1,0 oder leer)</t>
  </si>
  <si>
    <t>Von Mehrarbeit und Mehrverdienst (Mehrlohn) unabhängig</t>
  </si>
  <si>
    <r>
      <t xml:space="preserve">Direkte Personalnebenkosten
</t>
    </r>
    <r>
      <rPr>
        <sz val="11"/>
        <color theme="1"/>
        <rFont val="Calibri"/>
        <family val="2"/>
        <scheme val="minor"/>
      </rPr>
      <t>(Sozialversicherungs- (SV) und andere Werte</t>
    </r>
  </si>
  <si>
    <t>Schichtzulage (3. Schicht)</t>
  </si>
  <si>
    <t>LG T Techniker</t>
  </si>
  <si>
    <t>Zeitausgleich 50%</t>
  </si>
  <si>
    <t>Rechenwert in K3 (/Std)</t>
  </si>
  <si>
    <r>
      <t>AKV</t>
    </r>
    <r>
      <rPr>
        <vertAlign val="superscript"/>
        <sz val="12"/>
        <rFont val="Calibri"/>
        <family val="2"/>
        <scheme val="minor"/>
      </rPr>
      <t>1</t>
    </r>
    <r>
      <rPr>
        <sz val="12"/>
        <rFont val="Calibri"/>
        <family val="2"/>
        <scheme val="minor"/>
      </rPr>
      <t xml:space="preserve"> in % vom KV</t>
    </r>
  </si>
  <si>
    <t>Werte mit Basis vom (gem Blatt DPNK)</t>
  </si>
  <si>
    <t>Eingabe dieser Werte erfolgt im Tabellenblatt DPNK!</t>
  </si>
  <si>
    <t>Unzulässiges Sonderzeichen (Umlaute, +, -, *, ! Usw) in den Namen gefunden! Sonderzeichen nicht erlaubt!</t>
  </si>
  <si>
    <t>Hinweis: Zeitentschädigung mit Anzahl von Std-Löhne werden im Kalk-Tool Blatt PROJEKT eingetragen.</t>
  </si>
  <si>
    <t xml:space="preserve">Faktor:  </t>
  </si>
  <si>
    <t xml:space="preserve">Datum des KollV (Werte gültig ab): </t>
  </si>
  <si>
    <t>A2) Gruppennummer und Bezeichnung der Beschäftigungsgruppe:</t>
  </si>
  <si>
    <t>Betrag gem KollV</t>
  </si>
  <si>
    <t>Gruppe (optional)</t>
  </si>
  <si>
    <t>A3) Arbeitszeitzuschläge gem KollV (für K3 Zeile 8)</t>
  </si>
  <si>
    <t>A4) Zulagen (zB f Erschwernisse) gem KollV (für K3 Zeile 7)</t>
  </si>
  <si>
    <t>Bezeichnung / Titel</t>
  </si>
  <si>
    <t>A5) Entschädigungen und sonstige Entgelte (für K3 Zeilen 9 und 11)</t>
  </si>
  <si>
    <t>B) Quelldaten Personalnebenkosten</t>
  </si>
  <si>
    <t>B1) Direkte Personalnebenkosten (DPNK)</t>
  </si>
  <si>
    <t>B2) Umgelegte Personalnebenkosten</t>
  </si>
  <si>
    <t>A1) Kollektivvertrag (KV, KollV):</t>
  </si>
  <si>
    <t>Hinweis:</t>
  </si>
  <si>
    <t>Wenn die Bezeichnungen der Stammdatenfelder (1. Spalte) geändert werden, müssen im Blatt PROJEKT des Kalk-Tools über Dropdown bereits getätigten Auswahlen mit der neuen geänderten Bezeichnung neu ausgewählt werden, weil Änderungen in der Bezeichnung nicht automatisch übernommen werden können. In der Quelldatei geänderte Werte (zB KV-Löhne) werden bei unveränderter Bezeichnung (=Dropdown-Feld) automatisch übernommen.</t>
  </si>
  <si>
    <t>Ihre letzte Aktualisierung der Arbeitsmappe (optional/intern):</t>
  </si>
  <si>
    <t>Eintrag der Positionen:</t>
  </si>
  <si>
    <t>A3.c) Zuschläge in % f Lage d Arb.zeit</t>
  </si>
  <si>
    <t>A3.a) Normalarbeitszeit gem KollV</t>
  </si>
  <si>
    <t>A3.b) Zuschläge in % für Mehrarb. u Ü-Std.</t>
  </si>
  <si>
    <t>A3.d) Zuschläge in € f d Lage der Arb.zeit</t>
  </si>
  <si>
    <t>A5.c) Entschädigung oder Entgelt pro Stunde</t>
  </si>
  <si>
    <t>A5.d) Entschädigung oder Entgelt pro Woche</t>
  </si>
  <si>
    <t>abg.-frei</t>
  </si>
  <si>
    <t>abg.-pflchtig</t>
  </si>
  <si>
    <t>frei</t>
  </si>
  <si>
    <t>pflichtig</t>
  </si>
  <si>
    <t>Mitarbeitervorsorge (Abfertigung Neu)</t>
  </si>
  <si>
    <r>
      <rPr>
        <sz val="10"/>
        <color theme="1"/>
        <rFont val="Calibri"/>
        <family val="2"/>
      </rPr>
      <t xml:space="preserve">← </t>
    </r>
    <r>
      <rPr>
        <sz val="10"/>
        <color theme="1"/>
        <rFont val="Calibri"/>
        <family val="2"/>
        <scheme val="minor"/>
      </rPr>
      <t>Mitglieder WKO: Bitte den für Sie zutreffenden Bundesländerwert eintragen. Siehe wko.at und suchen nach "Kammerumlage KU2".</t>
    </r>
  </si>
  <si>
    <t>&lt;-- Dieser Wert ist in den Bundesländern unterschiedlich. Im Blatt DPNK auf den zutreffenden Wert ändern. Info auf wko.at "KU 2"</t>
  </si>
  <si>
    <t># AKV auf betriebliche Werte ändern!</t>
  </si>
  <si>
    <t># eingetragene Werte prüfen</t>
  </si>
  <si>
    <r>
      <t xml:space="preserve">#DG Zuschl. FLAF (KU2; </t>
    </r>
    <r>
      <rPr>
        <sz val="12"/>
        <rFont val="Calibri"/>
        <family val="2"/>
      </rPr>
      <t>Ø-Wert; Wert Bundesland?</t>
    </r>
    <r>
      <rPr>
        <sz val="12"/>
        <rFont val="Calibri"/>
        <family val="2"/>
        <scheme val="minor"/>
      </rPr>
      <t>)</t>
    </r>
  </si>
  <si>
    <t># frei verfügbar</t>
  </si>
  <si>
    <r>
      <rPr>
        <b/>
        <sz val="12"/>
        <rFont val="Calibri"/>
        <family val="2"/>
        <scheme val="minor"/>
      </rPr>
      <t>Nächtigungsgeld</t>
    </r>
    <r>
      <rPr>
        <sz val="12"/>
        <rFont val="Calibri"/>
        <family val="2"/>
        <scheme val="minor"/>
      </rPr>
      <t xml:space="preserve"> - beitragsfreier Höchstwert</t>
    </r>
  </si>
  <si>
    <r>
      <rPr>
        <b/>
        <sz val="12"/>
        <rFont val="Calibri"/>
        <family val="2"/>
        <scheme val="minor"/>
      </rPr>
      <t>Taggeld</t>
    </r>
    <r>
      <rPr>
        <sz val="12"/>
        <rFont val="Calibri"/>
        <family val="2"/>
        <scheme val="minor"/>
      </rPr>
      <t xml:space="preserve"> - beitragsfreier Höchstwert</t>
    </r>
  </si>
  <si>
    <t>Quelldaten: Tabellenblatt für die Direkten Personalnebenkosten</t>
  </si>
  <si>
    <r>
      <rPr>
        <b/>
        <sz val="11"/>
        <color rgb="FFFF0000"/>
        <rFont val="Calibri"/>
        <family val="2"/>
        <scheme val="minor"/>
      </rPr>
      <t xml:space="preserve">HINWEISE: </t>
    </r>
    <r>
      <rPr>
        <sz val="11"/>
        <color theme="1"/>
        <rFont val="Calibri"/>
        <family val="2"/>
        <scheme val="minor"/>
      </rPr>
      <t xml:space="preserve">Die </t>
    </r>
    <r>
      <rPr>
        <b/>
        <sz val="11"/>
        <color theme="1"/>
        <rFont val="Calibri"/>
        <family val="2"/>
        <scheme val="minor"/>
      </rPr>
      <t>grau hinterlegten Felder</t>
    </r>
    <r>
      <rPr>
        <sz val="11"/>
        <color theme="1"/>
        <rFont val="Calibri"/>
        <family val="2"/>
        <scheme val="minor"/>
      </rPr>
      <t xml:space="preserve"> sind Eingabefelder die Sie </t>
    </r>
    <r>
      <rPr>
        <b/>
        <sz val="11"/>
        <color theme="1"/>
        <rFont val="Calibri"/>
        <family val="2"/>
        <scheme val="minor"/>
      </rPr>
      <t>selbstständig bearbeiten</t>
    </r>
    <r>
      <rPr>
        <sz val="11"/>
        <color theme="1"/>
        <rFont val="Calibri"/>
        <family val="2"/>
        <scheme val="minor"/>
      </rPr>
      <t xml:space="preserve"> können (zB Werte ändern/aktualisieren). Die anderen Felder sind gesperrt. 
Alle weiteren vorhandenen Tabellenblätter (Quelldaten aus Kollektivvertrag ua) sind mit dem Tabellenblatt DPNK verbunden. Das Tabellenblatt DPNK dürfen Sie nie löschen.
Die weiteren Tabellenblätter enthalten die Stammdaten. Sie können die Blätter beliebig (um-)benennen, löschen oder bei Bedarf auch kopieren (zB mehrere Kollektivverträge anlegen, oder in Bezug zum Geltungszeitraum der DPNK ein Blatt für den KollV bis April und eines für den KollV ab Mai anlegen).
Grunddaten für einige KollV sind bereits (rudimentär) angelegt. Nicht benötigte Tabellenblätter anderer Branchen können Sie löschen (mit rechter Maustaste auf den Tabellenblattreiter tippen). Sie können auch den Dateinamen der Quelldatei ändern und zB mit einem Datum versehen (zB K3_QuelleJJJJMM). Zulässige Zeichen für Datei- und Tabellenblattname sind: Buchstaben, Ziffern und "_". Umlaute, Leerzeichen oder Sonderzeichen dürfen nicht verwendet werden.
</t>
    </r>
    <r>
      <rPr>
        <b/>
        <sz val="11"/>
        <color theme="1"/>
        <rFont val="Calibri"/>
        <family val="2"/>
        <scheme val="minor"/>
      </rPr>
      <t># = Mit # gekennzeichnete Eintragungen sind Hinweise, die Sie löschen.</t>
    </r>
  </si>
  <si>
    <t>Hinweis: Falls Sie die Daten einer von www.bauwesen.at/K3 heruntergeladenen Quelldatei verwenden, bitte Daten und Aktualität prüfen und auf das Zutreffen für ihr Unternehmen achten. Individuelle Daten (zB AKV, Zuschlag zum FLAF - der abhängig vom Bundesland ist, gem KollV zu bezahlende Heimfahrten usw) sind jedenfalls entsprechend zu ändern.</t>
  </si>
  <si>
    <t xml:space="preserve">Hinweis: Musterberechnungen bzw Vorlagen für eine Berechnung finden Sie unter www.bauwesen.at/tools (Nr. 03). Wenn Sie einen betrieblichen Wert aus der Kostenrech-nung kennen, ist er unaufgegliedert unter UPNK0 einzutragen. Dieser betriebliche Wert muss als %-Satz vom Bruttoentgelt exkl abgabefreie Bezüge und den Sonderzahlungen (SZ) ermittelt werden. Siehe dazu auch www.bauwesen.at/tools (Nr 04)  </t>
  </si>
  <si>
    <t>u. pro Nacht</t>
  </si>
  <si>
    <t xml:space="preserve">A5.a) Abgabefrei max. pro Tag </t>
  </si>
  <si>
    <t>Bei der Aufteilung in abgabefreie und angabeplichtige Beträge beachten (Quelle der Werte im Blatt DPNK).</t>
  </si>
  <si>
    <t>A5.b) Dienstreisevergütungen pro Tag (zB Taggeld, Nächtigungsgeld und dgl)</t>
  </si>
  <si>
    <r>
      <rPr>
        <b/>
        <sz val="16"/>
        <rFont val="Calibri"/>
        <family val="2"/>
        <scheme val="minor"/>
      </rPr>
      <t>Quelldaten Kollektivvertrag und andere</t>
    </r>
    <r>
      <rPr>
        <sz val="16"/>
        <rFont val="Calibri"/>
        <family val="2"/>
        <scheme val="minor"/>
      </rPr>
      <t xml:space="preserve">
</t>
    </r>
    <r>
      <rPr>
        <sz val="11"/>
        <rFont val="Calibri"/>
        <family val="2"/>
        <scheme val="minor"/>
      </rPr>
      <t xml:space="preserve">
                                                              Diese Namen müssen zur Verknüpfung mit dem Kalkula-
                                                                 tionstool - dort im Blatt STAMMDATEN  - exakt eingetragen sein. 
(Nach Umbennung des Dateinamens ist es uU erforderlich, die Datei zu schließen und neu zu öffnen, damit der Name korrekt angezeigt wird)</t>
    </r>
  </si>
  <si>
    <r>
      <rPr>
        <b/>
        <i/>
        <sz val="12"/>
        <color theme="1"/>
        <rFont val="Calibri"/>
        <family val="2"/>
        <scheme val="minor"/>
      </rPr>
      <t>Kropik</t>
    </r>
    <r>
      <rPr>
        <b/>
        <sz val="12"/>
        <color theme="1"/>
        <rFont val="Calibri"/>
        <family val="2"/>
        <scheme val="minor"/>
      </rPr>
      <t>, (Keine) Mehrkostenforderungen beim Bauvertrag (2021)</t>
    </r>
  </si>
  <si>
    <r>
      <rPr>
        <b/>
        <i/>
        <sz val="12"/>
        <color theme="1"/>
        <rFont val="Calibri"/>
        <family val="2"/>
        <scheme val="minor"/>
      </rPr>
      <t>Kropik</t>
    </r>
    <r>
      <rPr>
        <b/>
        <sz val="12"/>
        <color theme="1"/>
        <rFont val="Calibri"/>
        <family val="2"/>
        <scheme val="minor"/>
      </rPr>
      <t>, Bauvertrags- und Nachtragsmanagement (2023) - inkl Kommentar ÖNORM B 2110:2023</t>
    </r>
  </si>
  <si>
    <t>Informationen dazu:</t>
  </si>
  <si>
    <t>www.bauwesen.at/pub</t>
  </si>
  <si>
    <r>
      <rPr>
        <b/>
        <i/>
        <sz val="12"/>
        <color theme="1"/>
        <rFont val="Calibri"/>
        <family val="2"/>
        <scheme val="minor"/>
      </rPr>
      <t>Kropik</t>
    </r>
    <r>
      <rPr>
        <b/>
        <sz val="12"/>
        <color theme="1"/>
        <rFont val="Calibri"/>
        <family val="2"/>
        <scheme val="minor"/>
      </rPr>
      <t>, Baukalkulation, Kostenrechnung 
und ÖNORM B 2061 (2020)</t>
    </r>
  </si>
  <si>
    <t>Inhaltsverzeichnis</t>
  </si>
  <si>
    <t>Blattname</t>
  </si>
  <si>
    <t>Kollektivvertrag</t>
  </si>
  <si>
    <t>Datum</t>
  </si>
  <si>
    <t>Neu angelegte Blätter können nicht mehr angezeit werden.</t>
  </si>
  <si>
    <t>Alter</t>
  </si>
  <si>
    <t>Die konkrete Auswahl, welche Werte zutreffend sind (zB Schlechtwetterentschädigungsbeitrag) erfolgt bei den Branchen-Quelldaten (Tabellenblätter rechts) Pkt. B1.</t>
  </si>
  <si>
    <t>Quelldatei Vers. 2.1 (04/2024)</t>
  </si>
  <si>
    <t>KollV Eisen- und Metallverarbeitende Gewerbe (ArbeiterInnen)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</si>
</sst>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164" formatCode="0.000000"/>
    <numFmt numFmtId="165" formatCode="_-[$€-C07]\ * #,##0.00_-;\-[$€-C07]\ * #,##0.00_-;_-[$€-C07]\ * &quot;-&quot;??_-;_-@_-"/>
    <numFmt numFmtId="166" formatCode="_-&quot;€&quot;\ * #,##0.000_-;\-&quot;€&quot;\ * #,##0.000_-;_-&quot;€&quot;\ * &quot;-&quot;??_-;_-@_-"/>
    <numFmt numFmtId="167" formatCode="0.0%"/>
    <numFmt numFmtId="168" formatCode="_-[$€-C07]\ * #,##0.0000_-;\-[$€-C07]\ * #,##0.0000_-;_-[$€-C07]\ * &quot;-&quot;??_-;_-@_-"/>
    <numFmt numFmtId="169" formatCode="_-[$€-C07]\ * #,##0.000_-;\-[$€-C07]\ * #,##0.000_-;_-[$€-C07]\ * &quot;-&quot;??_-;_-@_-"/>
    <numFmt numFmtId="170" formatCode="dd\.mm\.yyyy;@"/>
    <numFmt numFmtId="171" formatCode="#,##0&quot; Tage&quot;"/>
  </numFmts>
  <fonts count="36" x14ac:knownFonts="1">
    <font>
      <sz val="11"/>
      <color theme="1"/>
      <name val="Calibri"/>
      <family val="2"/>
      <scheme val="minor"/>
    </font>
    <font>
      <b/>
      <sz val="11"/>
      <color theme="1"/>
      <name val="Calibri"/>
      <family val="2"/>
      <scheme val="minor"/>
    </font>
    <font>
      <sz val="12"/>
      <name val="Arial"/>
      <family val="2"/>
    </font>
    <font>
      <b/>
      <sz val="16"/>
      <name val="Calibri"/>
      <family val="2"/>
      <scheme val="minor"/>
    </font>
    <font>
      <sz val="12"/>
      <name val="Calibri"/>
      <family val="2"/>
      <scheme val="minor"/>
    </font>
    <font>
      <b/>
      <sz val="12"/>
      <name val="Calibri"/>
      <family val="2"/>
      <scheme val="minor"/>
    </font>
    <font>
      <sz val="10"/>
      <name val="Calibri"/>
      <family val="2"/>
      <scheme val="minor"/>
    </font>
    <font>
      <b/>
      <i/>
      <sz val="12"/>
      <name val="Calibri"/>
      <family val="2"/>
      <scheme val="minor"/>
    </font>
    <font>
      <sz val="11"/>
      <name val="Calibri"/>
      <family val="2"/>
      <scheme val="minor"/>
    </font>
    <font>
      <sz val="12"/>
      <color rgb="FFFF0000"/>
      <name val="Calibri"/>
      <family val="2"/>
      <scheme val="minor"/>
    </font>
    <font>
      <sz val="10"/>
      <color theme="1"/>
      <name val="Calibri"/>
      <family val="2"/>
      <scheme val="minor"/>
    </font>
    <font>
      <i/>
      <sz val="12"/>
      <name val="Calibri"/>
      <family val="2"/>
      <scheme val="minor"/>
    </font>
    <font>
      <vertAlign val="superscript"/>
      <sz val="12"/>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i/>
      <sz val="11"/>
      <name val="Calibri"/>
      <family val="2"/>
      <scheme val="minor"/>
    </font>
    <font>
      <b/>
      <sz val="12"/>
      <color indexed="10"/>
      <name val="Calibri"/>
      <family val="2"/>
      <scheme val="minor"/>
    </font>
    <font>
      <b/>
      <sz val="11"/>
      <color rgb="FFFF0000"/>
      <name val="Calibri"/>
      <family val="2"/>
      <scheme val="minor"/>
    </font>
    <font>
      <sz val="12"/>
      <name val="Calibri"/>
      <family val="2"/>
    </font>
    <font>
      <sz val="10"/>
      <color theme="1"/>
      <name val="Calibri"/>
      <family val="2"/>
    </font>
    <font>
      <b/>
      <sz val="11"/>
      <color indexed="10"/>
      <name val="Calibri"/>
      <family val="2"/>
      <scheme val="minor"/>
    </font>
    <font>
      <sz val="12"/>
      <color theme="0"/>
      <name val="Calibri"/>
      <family val="2"/>
      <scheme val="minor"/>
    </font>
    <font>
      <b/>
      <sz val="11"/>
      <name val="Calibri"/>
      <family val="2"/>
      <scheme val="minor"/>
    </font>
    <font>
      <b/>
      <sz val="14"/>
      <name val="Calibri"/>
      <family val="2"/>
      <scheme val="minor"/>
    </font>
    <font>
      <sz val="10"/>
      <color theme="1" tint="0.34998626667073579"/>
      <name val="Calibri"/>
      <family val="2"/>
      <scheme val="minor"/>
    </font>
    <font>
      <sz val="10"/>
      <color theme="0"/>
      <name val="Calibri"/>
      <family val="2"/>
      <scheme val="minor"/>
    </font>
    <font>
      <sz val="16"/>
      <name val="Calibri"/>
      <family val="2"/>
      <scheme val="minor"/>
    </font>
    <font>
      <b/>
      <sz val="10"/>
      <color rgb="FFFF0000"/>
      <name val="Calibri"/>
      <family val="2"/>
      <scheme val="minor"/>
    </font>
    <font>
      <b/>
      <sz val="10"/>
      <color indexed="10"/>
      <name val="Calibri"/>
      <family val="2"/>
      <scheme val="minor"/>
    </font>
    <font>
      <sz val="8"/>
      <color theme="1"/>
      <name val="Calibri"/>
      <family val="2"/>
      <scheme val="minor"/>
    </font>
    <font>
      <u/>
      <sz val="11"/>
      <color theme="10"/>
      <name val="Calibri"/>
      <family val="2"/>
      <scheme val="minor"/>
    </font>
    <font>
      <b/>
      <i/>
      <sz val="12"/>
      <color theme="1"/>
      <name val="Calibri"/>
      <family val="2"/>
      <scheme val="minor"/>
    </font>
    <font>
      <b/>
      <u/>
      <sz val="12"/>
      <color theme="10"/>
      <name val="Calibri"/>
      <family val="2"/>
      <scheme val="minor"/>
    </font>
    <font>
      <i/>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0" tint="-0.249977111117893"/>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7">
    <xf numFmtId="0" fontId="0" fillId="0" borderId="0"/>
    <xf numFmtId="0" fontId="2" fillId="0" borderId="0"/>
    <xf numFmtId="44" fontId="2" fillId="0" borderId="0" applyFont="0" applyFill="0" applyBorder="0" applyAlignment="0" applyProtection="0"/>
    <xf numFmtId="10" fontId="2" fillId="0" borderId="0" applyProtection="0"/>
    <xf numFmtId="0" fontId="10" fillId="0" borderId="0"/>
    <xf numFmtId="44" fontId="2" fillId="0" borderId="0" applyFont="0" applyFill="0" applyBorder="0" applyAlignment="0" applyProtection="0"/>
    <xf numFmtId="0" fontId="31" fillId="0" borderId="0" applyNumberFormat="0" applyFill="0" applyBorder="0" applyAlignment="0" applyProtection="0"/>
  </cellStyleXfs>
  <cellXfs count="282">
    <xf numFmtId="0" fontId="0" fillId="0" borderId="0" xfId="0"/>
    <xf numFmtId="0" fontId="4" fillId="0" borderId="7" xfId="1" applyFont="1" applyBorder="1" applyAlignment="1">
      <alignment horizontal="center"/>
    </xf>
    <xf numFmtId="0" fontId="4" fillId="0" borderId="7" xfId="1" applyFont="1" applyBorder="1"/>
    <xf numFmtId="168" fontId="4" fillId="0" borderId="6" xfId="1" applyNumberFormat="1" applyFont="1" applyBorder="1"/>
    <xf numFmtId="168" fontId="4" fillId="0" borderId="14" xfId="1" applyNumberFormat="1" applyFont="1" applyBorder="1"/>
    <xf numFmtId="168" fontId="4" fillId="0" borderId="15" xfId="1" applyNumberFormat="1" applyFont="1" applyBorder="1"/>
    <xf numFmtId="165" fontId="7" fillId="0" borderId="9" xfId="1" applyNumberFormat="1" applyFont="1" applyBorder="1"/>
    <xf numFmtId="165" fontId="4" fillId="0" borderId="9" xfId="1" applyNumberFormat="1" applyFont="1" applyBorder="1"/>
    <xf numFmtId="165" fontId="7" fillId="0" borderId="8" xfId="1" applyNumberFormat="1" applyFont="1" applyBorder="1"/>
    <xf numFmtId="165" fontId="4" fillId="0" borderId="8" xfId="1" applyNumberFormat="1" applyFont="1" applyBorder="1"/>
    <xf numFmtId="0" fontId="5" fillId="0" borderId="1" xfId="1" applyFont="1" applyBorder="1"/>
    <xf numFmtId="0" fontId="4" fillId="0" borderId="7" xfId="1" applyFont="1" applyBorder="1" applyAlignment="1">
      <alignment horizontal="center" wrapText="1"/>
    </xf>
    <xf numFmtId="0" fontId="4" fillId="0" borderId="0" xfId="1" applyFont="1"/>
    <xf numFmtId="165" fontId="7" fillId="0" borderId="7" xfId="1" applyNumberFormat="1" applyFont="1" applyBorder="1"/>
    <xf numFmtId="165" fontId="4" fillId="0" borderId="7" xfId="1" applyNumberFormat="1" applyFont="1" applyBorder="1"/>
    <xf numFmtId="164" fontId="4" fillId="0" borderId="0" xfId="1" applyNumberFormat="1" applyFont="1"/>
    <xf numFmtId="0" fontId="4" fillId="0" borderId="1" xfId="1" applyFont="1" applyBorder="1"/>
    <xf numFmtId="0" fontId="4" fillId="0" borderId="2" xfId="1" applyFont="1" applyBorder="1"/>
    <xf numFmtId="0" fontId="4" fillId="0" borderId="13" xfId="1" applyFont="1" applyBorder="1" applyAlignment="1">
      <alignment horizontal="center" vertical="top" wrapText="1"/>
    </xf>
    <xf numFmtId="9" fontId="4" fillId="0" borderId="7" xfId="1" quotePrefix="1" applyNumberFormat="1" applyFont="1" applyBorder="1"/>
    <xf numFmtId="9" fontId="4" fillId="0" borderId="9" xfId="1" quotePrefix="1" applyNumberFormat="1" applyFont="1" applyBorder="1"/>
    <xf numFmtId="9" fontId="4" fillId="0" borderId="8" xfId="1" quotePrefix="1" applyNumberFormat="1" applyFont="1" applyBorder="1"/>
    <xf numFmtId="0" fontId="4" fillId="0" borderId="13" xfId="1" applyFont="1" applyBorder="1"/>
    <xf numFmtId="0" fontId="4" fillId="0" borderId="2" xfId="1" applyFont="1" applyBorder="1" applyAlignment="1">
      <alignment horizontal="center"/>
    </xf>
    <xf numFmtId="0" fontId="4" fillId="0" borderId="13" xfId="1" applyFont="1" applyBorder="1" applyAlignment="1">
      <alignment horizontal="center"/>
    </xf>
    <xf numFmtId="0" fontId="9" fillId="0" borderId="0" xfId="1" applyFont="1"/>
    <xf numFmtId="165" fontId="4" fillId="0" borderId="14" xfId="1" applyNumberFormat="1" applyFont="1" applyBorder="1"/>
    <xf numFmtId="170" fontId="5" fillId="0" borderId="13" xfId="1" applyNumberFormat="1" applyFont="1" applyBorder="1"/>
    <xf numFmtId="170" fontId="5" fillId="0" borderId="7" xfId="1" applyNumberFormat="1" applyFont="1" applyBorder="1"/>
    <xf numFmtId="0" fontId="8" fillId="0" borderId="9" xfId="1" applyFont="1" applyBorder="1"/>
    <xf numFmtId="0" fontId="16" fillId="0" borderId="9" xfId="1" applyFont="1" applyBorder="1" applyAlignment="1">
      <alignment horizontal="center"/>
    </xf>
    <xf numFmtId="0" fontId="16" fillId="0" borderId="8" xfId="1" applyFont="1" applyBorder="1" applyAlignment="1">
      <alignment horizontal="center" vertical="center"/>
    </xf>
    <xf numFmtId="0" fontId="4" fillId="0" borderId="8" xfId="1" applyFont="1" applyBorder="1" applyAlignment="1">
      <alignment horizontal="center" wrapText="1"/>
    </xf>
    <xf numFmtId="49" fontId="4" fillId="0" borderId="10" xfId="1" applyNumberFormat="1" applyFont="1" applyBorder="1" applyAlignment="1">
      <alignment vertical="center"/>
    </xf>
    <xf numFmtId="10" fontId="4" fillId="0" borderId="9" xfId="3" applyFont="1" applyBorder="1" applyAlignment="1" applyProtection="1">
      <alignment vertical="center"/>
    </xf>
    <xf numFmtId="49" fontId="4" fillId="0" borderId="11" xfId="1" applyNumberFormat="1" applyFont="1" applyBorder="1" applyAlignment="1">
      <alignment vertical="center"/>
    </xf>
    <xf numFmtId="10" fontId="4" fillId="0" borderId="8" xfId="3" applyFont="1" applyBorder="1" applyAlignment="1" applyProtection="1">
      <alignment vertical="center"/>
    </xf>
    <xf numFmtId="0" fontId="5" fillId="0" borderId="11" xfId="1" applyFont="1" applyBorder="1" applyAlignment="1">
      <alignment vertical="center"/>
    </xf>
    <xf numFmtId="0" fontId="4" fillId="0" borderId="8" xfId="1" applyFont="1" applyBorder="1" applyAlignment="1">
      <alignment vertical="center"/>
    </xf>
    <xf numFmtId="10" fontId="5" fillId="0" borderId="8" xfId="1" applyNumberFormat="1" applyFont="1" applyBorder="1" applyAlignment="1">
      <alignment vertical="center"/>
    </xf>
    <xf numFmtId="0" fontId="5" fillId="0" borderId="0" xfId="1" applyFont="1"/>
    <xf numFmtId="10" fontId="5" fillId="0" borderId="0" xfId="1" applyNumberFormat="1" applyFont="1"/>
    <xf numFmtId="10" fontId="14" fillId="0" borderId="7" xfId="4" applyNumberFormat="1" applyFont="1" applyBorder="1" applyAlignment="1">
      <alignment horizontal="center" vertical="center"/>
    </xf>
    <xf numFmtId="10" fontId="14" fillId="0" borderId="9" xfId="4" applyNumberFormat="1" applyFont="1" applyBorder="1" applyAlignment="1">
      <alignment horizontal="center" vertical="center"/>
    </xf>
    <xf numFmtId="10" fontId="14" fillId="0" borderId="8" xfId="4" applyNumberFormat="1" applyFont="1" applyBorder="1" applyAlignment="1">
      <alignment horizontal="center" vertical="center"/>
    </xf>
    <xf numFmtId="10" fontId="13" fillId="0" borderId="8" xfId="4" applyNumberFormat="1" applyFont="1" applyBorder="1" applyAlignment="1">
      <alignment horizontal="center" vertical="center"/>
    </xf>
    <xf numFmtId="165" fontId="4" fillId="0" borderId="15" xfId="1" applyNumberFormat="1" applyFont="1" applyBorder="1"/>
    <xf numFmtId="49" fontId="4" fillId="0" borderId="11" xfId="1" quotePrefix="1" applyNumberFormat="1" applyFont="1" applyBorder="1"/>
    <xf numFmtId="9" fontId="4" fillId="0" borderId="12" xfId="1" applyNumberFormat="1" applyFont="1" applyBorder="1"/>
    <xf numFmtId="0" fontId="4" fillId="0" borderId="0" xfId="0" applyFont="1"/>
    <xf numFmtId="0" fontId="4" fillId="0" borderId="8" xfId="1" applyFont="1" applyBorder="1"/>
    <xf numFmtId="167" fontId="4" fillId="0" borderId="11" xfId="1" applyNumberFormat="1" applyFont="1" applyBorder="1"/>
    <xf numFmtId="168" fontId="4" fillId="0" borderId="8" xfId="1" applyNumberFormat="1" applyFont="1" applyBorder="1"/>
    <xf numFmtId="169" fontId="4" fillId="0" borderId="9" xfId="1" applyNumberFormat="1" applyFont="1" applyBorder="1"/>
    <xf numFmtId="169" fontId="4" fillId="0" borderId="8" xfId="1" applyNumberFormat="1" applyFont="1" applyBorder="1"/>
    <xf numFmtId="0" fontId="0" fillId="0" borderId="1" xfId="0" applyBorder="1"/>
    <xf numFmtId="0" fontId="4" fillId="0" borderId="10" xfId="1" applyFont="1" applyBorder="1"/>
    <xf numFmtId="49" fontId="4" fillId="4" borderId="10" xfId="1" applyNumberFormat="1" applyFont="1" applyFill="1" applyBorder="1" applyProtection="1">
      <protection locked="0"/>
    </xf>
    <xf numFmtId="165" fontId="4" fillId="4" borderId="9" xfId="1" applyNumberFormat="1" applyFont="1" applyFill="1" applyBorder="1" applyProtection="1">
      <protection locked="0"/>
    </xf>
    <xf numFmtId="0" fontId="4" fillId="4" borderId="5" xfId="0" applyFont="1" applyFill="1" applyBorder="1" applyProtection="1">
      <protection locked="0"/>
    </xf>
    <xf numFmtId="0" fontId="4" fillId="4" borderId="0" xfId="0" applyFont="1" applyFill="1" applyProtection="1">
      <protection locked="0"/>
    </xf>
    <xf numFmtId="2" fontId="4" fillId="4" borderId="3" xfId="1" applyNumberFormat="1" applyFont="1" applyFill="1" applyBorder="1" applyProtection="1">
      <protection locked="0"/>
    </xf>
    <xf numFmtId="0" fontId="4" fillId="4" borderId="4" xfId="1" applyFont="1" applyFill="1" applyBorder="1" applyProtection="1">
      <protection locked="0"/>
    </xf>
    <xf numFmtId="0" fontId="4" fillId="4" borderId="10" xfId="1" applyFont="1" applyFill="1" applyBorder="1" applyProtection="1">
      <protection locked="0"/>
    </xf>
    <xf numFmtId="2" fontId="4" fillId="4" borderId="9" xfId="1" applyNumberFormat="1" applyFont="1" applyFill="1" applyBorder="1" applyProtection="1">
      <protection locked="0"/>
    </xf>
    <xf numFmtId="9" fontId="4" fillId="4" borderId="9" xfId="1" applyNumberFormat="1" applyFont="1" applyFill="1" applyBorder="1" applyProtection="1">
      <protection locked="0"/>
    </xf>
    <xf numFmtId="2" fontId="4" fillId="4" borderId="9" xfId="1" quotePrefix="1" applyNumberFormat="1" applyFont="1" applyFill="1" applyBorder="1"/>
    <xf numFmtId="9" fontId="4" fillId="4" borderId="9" xfId="1" quotePrefix="1" applyNumberFormat="1" applyFont="1" applyFill="1" applyBorder="1"/>
    <xf numFmtId="2" fontId="4" fillId="4" borderId="7" xfId="0" applyNumberFormat="1" applyFont="1" applyFill="1" applyBorder="1" applyProtection="1">
      <protection locked="0"/>
    </xf>
    <xf numFmtId="9" fontId="4" fillId="4" borderId="6" xfId="0" applyNumberFormat="1" applyFont="1" applyFill="1" applyBorder="1" applyProtection="1">
      <protection locked="0"/>
    </xf>
    <xf numFmtId="2" fontId="4" fillId="4" borderId="9" xfId="0" applyNumberFormat="1" applyFont="1" applyFill="1" applyBorder="1" applyProtection="1">
      <protection locked="0"/>
    </xf>
    <xf numFmtId="9" fontId="4" fillId="4" borderId="14" xfId="0" applyNumberFormat="1" applyFont="1" applyFill="1" applyBorder="1" applyProtection="1">
      <protection locked="0"/>
    </xf>
    <xf numFmtId="166" fontId="4" fillId="4" borderId="9" xfId="2" applyNumberFormat="1" applyFont="1" applyFill="1" applyBorder="1" applyProtection="1">
      <protection locked="0"/>
    </xf>
    <xf numFmtId="15" fontId="4" fillId="4" borderId="11" xfId="1" quotePrefix="1" applyNumberFormat="1" applyFont="1" applyFill="1" applyBorder="1" applyProtection="1">
      <protection locked="0"/>
    </xf>
    <xf numFmtId="166" fontId="4" fillId="4" borderId="7" xfId="2" applyNumberFormat="1" applyFont="1" applyFill="1" applyBorder="1" applyProtection="1">
      <protection locked="0"/>
    </xf>
    <xf numFmtId="15" fontId="4" fillId="4" borderId="10" xfId="1" quotePrefix="1" applyNumberFormat="1" applyFont="1" applyFill="1" applyBorder="1" applyProtection="1">
      <protection locked="0"/>
    </xf>
    <xf numFmtId="168" fontId="4" fillId="4" borderId="9" xfId="1" applyNumberFormat="1" applyFont="1" applyFill="1" applyBorder="1" applyProtection="1">
      <protection locked="0"/>
    </xf>
    <xf numFmtId="167" fontId="4" fillId="4" borderId="10" xfId="1" applyNumberFormat="1" applyFont="1" applyFill="1" applyBorder="1" applyProtection="1">
      <protection locked="0"/>
    </xf>
    <xf numFmtId="167" fontId="4" fillId="4" borderId="7" xfId="0" applyNumberFormat="1" applyFont="1" applyFill="1" applyBorder="1" applyProtection="1">
      <protection locked="0"/>
    </xf>
    <xf numFmtId="167" fontId="4" fillId="4" borderId="9" xfId="0" applyNumberFormat="1" applyFont="1" applyFill="1" applyBorder="1" applyProtection="1">
      <protection locked="0"/>
    </xf>
    <xf numFmtId="169" fontId="4" fillId="4" borderId="9" xfId="1" applyNumberFormat="1" applyFont="1" applyFill="1" applyBorder="1" applyProtection="1">
      <protection locked="0"/>
    </xf>
    <xf numFmtId="169" fontId="4" fillId="4" borderId="9" xfId="0" applyNumberFormat="1" applyFont="1" applyFill="1" applyBorder="1" applyProtection="1">
      <protection locked="0"/>
    </xf>
    <xf numFmtId="165" fontId="4" fillId="4" borderId="9" xfId="0" applyNumberFormat="1" applyFont="1" applyFill="1" applyBorder="1" applyProtection="1">
      <protection locked="0"/>
    </xf>
    <xf numFmtId="168" fontId="4" fillId="4" borderId="7" xfId="1" applyNumberFormat="1" applyFont="1" applyFill="1" applyBorder="1" applyProtection="1">
      <protection locked="0"/>
    </xf>
    <xf numFmtId="168" fontId="4" fillId="4" borderId="8" xfId="1" applyNumberFormat="1" applyFont="1" applyFill="1" applyBorder="1" applyProtection="1">
      <protection locked="0"/>
    </xf>
    <xf numFmtId="165" fontId="4" fillId="4" borderId="8" xfId="1" applyNumberFormat="1" applyFont="1" applyFill="1" applyBorder="1" applyProtection="1">
      <protection locked="0"/>
    </xf>
    <xf numFmtId="0" fontId="4" fillId="4" borderId="13" xfId="1" applyFont="1" applyFill="1" applyBorder="1" applyAlignment="1" applyProtection="1">
      <alignment horizontal="center" vertical="center"/>
      <protection locked="0"/>
    </xf>
    <xf numFmtId="170" fontId="5" fillId="4" borderId="3" xfId="1" applyNumberFormat="1" applyFont="1" applyFill="1" applyBorder="1" applyProtection="1">
      <protection locked="0"/>
    </xf>
    <xf numFmtId="14" fontId="0" fillId="4" borderId="3" xfId="0" applyNumberFormat="1" applyFill="1" applyBorder="1" applyProtection="1">
      <protection locked="0"/>
    </xf>
    <xf numFmtId="10" fontId="4" fillId="4" borderId="7" xfId="3" applyFont="1" applyFill="1" applyBorder="1" applyProtection="1">
      <protection locked="0"/>
    </xf>
    <xf numFmtId="10" fontId="4" fillId="4" borderId="9" xfId="3" applyFont="1" applyFill="1" applyBorder="1" applyProtection="1">
      <protection locked="0"/>
    </xf>
    <xf numFmtId="10" fontId="4" fillId="4" borderId="8" xfId="3" applyFont="1" applyFill="1" applyBorder="1" applyProtection="1">
      <protection locked="0"/>
    </xf>
    <xf numFmtId="0" fontId="22" fillId="0" borderId="0" xfId="1" applyFont="1" applyProtection="1">
      <protection hidden="1"/>
    </xf>
    <xf numFmtId="167" fontId="4" fillId="4" borderId="0" xfId="1" applyNumberFormat="1" applyFont="1" applyFill="1" applyProtection="1">
      <protection locked="0"/>
    </xf>
    <xf numFmtId="167" fontId="4" fillId="4" borderId="5" xfId="0" applyNumberFormat="1" applyFont="1" applyFill="1" applyBorder="1" applyProtection="1">
      <protection locked="0"/>
    </xf>
    <xf numFmtId="167" fontId="4" fillId="4" borderId="0" xfId="0" applyNumberFormat="1" applyFont="1" applyFill="1" applyProtection="1">
      <protection locked="0"/>
    </xf>
    <xf numFmtId="0" fontId="4" fillId="0" borderId="0" xfId="1" applyFont="1" applyAlignment="1">
      <alignment horizontal="left" vertical="center"/>
    </xf>
    <xf numFmtId="0" fontId="13" fillId="2" borderId="10" xfId="1" applyFont="1" applyFill="1" applyBorder="1" applyAlignment="1">
      <alignment vertical="top"/>
    </xf>
    <xf numFmtId="0" fontId="5" fillId="0" borderId="5" xfId="1" applyFont="1" applyBorder="1" applyAlignment="1">
      <alignment vertical="top"/>
    </xf>
    <xf numFmtId="0" fontId="5" fillId="0" borderId="6" xfId="1" applyFont="1" applyBorder="1" applyAlignment="1">
      <alignment vertical="top"/>
    </xf>
    <xf numFmtId="0" fontId="5" fillId="0" borderId="0" xfId="1" applyFont="1" applyAlignment="1">
      <alignment vertical="top"/>
    </xf>
    <xf numFmtId="0" fontId="5" fillId="0" borderId="14" xfId="1" applyFont="1" applyBorder="1" applyAlignment="1">
      <alignment vertical="top"/>
    </xf>
    <xf numFmtId="10" fontId="14" fillId="4" borderId="4" xfId="4" applyNumberFormat="1" applyFont="1" applyFill="1" applyBorder="1" applyAlignment="1" applyProtection="1">
      <alignment horizontal="right" vertical="center"/>
      <protection locked="0"/>
    </xf>
    <xf numFmtId="10" fontId="14" fillId="4" borderId="10" xfId="4" applyNumberFormat="1" applyFont="1" applyFill="1" applyBorder="1" applyAlignment="1" applyProtection="1">
      <alignment horizontal="right" vertical="center"/>
      <protection locked="0"/>
    </xf>
    <xf numFmtId="10" fontId="14" fillId="4" borderId="11" xfId="4" applyNumberFormat="1" applyFont="1" applyFill="1" applyBorder="1" applyAlignment="1" applyProtection="1">
      <alignment horizontal="right" vertical="center"/>
      <protection locked="0"/>
    </xf>
    <xf numFmtId="10" fontId="13" fillId="0" borderId="12" xfId="4" applyNumberFormat="1" applyFont="1" applyBorder="1" applyAlignment="1">
      <alignment horizontal="right" vertical="center"/>
    </xf>
    <xf numFmtId="0" fontId="8" fillId="3" borderId="4" xfId="1" applyFont="1" applyFill="1" applyBorder="1" applyAlignment="1">
      <alignment vertical="top" wrapText="1"/>
    </xf>
    <xf numFmtId="0" fontId="4" fillId="0" borderId="11" xfId="1" applyFont="1" applyBorder="1" applyAlignment="1">
      <alignment horizontal="right"/>
    </xf>
    <xf numFmtId="14" fontId="4" fillId="4" borderId="15" xfId="1" applyNumberFormat="1" applyFont="1" applyFill="1" applyBorder="1" applyProtection="1">
      <protection locked="0"/>
    </xf>
    <xf numFmtId="164" fontId="4" fillId="4" borderId="12" xfId="1" applyNumberFormat="1" applyFont="1" applyFill="1" applyBorder="1" applyProtection="1">
      <protection locked="0"/>
    </xf>
    <xf numFmtId="0" fontId="24" fillId="2" borderId="16" xfId="1" applyFont="1" applyFill="1" applyBorder="1" applyAlignment="1">
      <alignment vertical="center"/>
    </xf>
    <xf numFmtId="166" fontId="4" fillId="4" borderId="9" xfId="1" quotePrefix="1" applyNumberFormat="1" applyFont="1" applyFill="1" applyBorder="1" applyProtection="1">
      <protection locked="0"/>
    </xf>
    <xf numFmtId="166" fontId="4" fillId="4" borderId="8" xfId="1" quotePrefix="1" applyNumberFormat="1" applyFont="1" applyFill="1" applyBorder="1" applyProtection="1">
      <protection locked="0"/>
    </xf>
    <xf numFmtId="49" fontId="4" fillId="4" borderId="9" xfId="1" applyNumberFormat="1" applyFont="1" applyFill="1" applyBorder="1" applyProtection="1">
      <protection locked="0"/>
    </xf>
    <xf numFmtId="165" fontId="4" fillId="4" borderId="7" xfId="0" applyNumberFormat="1" applyFont="1" applyFill="1" applyBorder="1" applyProtection="1">
      <protection locked="0"/>
    </xf>
    <xf numFmtId="49" fontId="4" fillId="4" borderId="4" xfId="0" applyNumberFormat="1" applyFont="1" applyFill="1" applyBorder="1" applyProtection="1">
      <protection locked="0"/>
    </xf>
    <xf numFmtId="49" fontId="4" fillId="4" borderId="10" xfId="0" applyNumberFormat="1" applyFont="1" applyFill="1" applyBorder="1" applyProtection="1">
      <protection locked="0"/>
    </xf>
    <xf numFmtId="49" fontId="4" fillId="4" borderId="4" xfId="1" applyNumberFormat="1" applyFont="1" applyFill="1" applyBorder="1" applyProtection="1">
      <protection locked="0"/>
    </xf>
    <xf numFmtId="49" fontId="4" fillId="4" borderId="10" xfId="1" quotePrefix="1" applyNumberFormat="1" applyFont="1" applyFill="1" applyBorder="1"/>
    <xf numFmtId="49" fontId="4" fillId="4" borderId="7" xfId="1" applyNumberFormat="1" applyFont="1" applyFill="1" applyBorder="1" applyProtection="1">
      <protection locked="0"/>
    </xf>
    <xf numFmtId="49" fontId="4" fillId="4" borderId="8" xfId="1" applyNumberFormat="1" applyFont="1" applyFill="1" applyBorder="1" applyProtection="1">
      <protection locked="0"/>
    </xf>
    <xf numFmtId="49" fontId="4" fillId="4" borderId="11" xfId="1" applyNumberFormat="1" applyFont="1" applyFill="1" applyBorder="1" applyProtection="1">
      <protection locked="0"/>
    </xf>
    <xf numFmtId="49" fontId="4" fillId="4" borderId="10" xfId="1" applyNumberFormat="1" applyFont="1" applyFill="1" applyBorder="1" applyAlignment="1" applyProtection="1">
      <alignment horizontal="left"/>
      <protection locked="0"/>
    </xf>
    <xf numFmtId="49" fontId="4" fillId="0" borderId="13" xfId="1" applyNumberFormat="1" applyFont="1" applyBorder="1"/>
    <xf numFmtId="44" fontId="0" fillId="4" borderId="13" xfId="0" applyNumberFormat="1" applyFill="1" applyBorder="1" applyProtection="1">
      <protection locked="0"/>
    </xf>
    <xf numFmtId="44" fontId="5" fillId="0" borderId="3" xfId="1" applyNumberFormat="1" applyFont="1" applyBorder="1"/>
    <xf numFmtId="0" fontId="4" fillId="0" borderId="1" xfId="1" applyFont="1" applyBorder="1" applyAlignment="1">
      <alignment vertical="center"/>
    </xf>
    <xf numFmtId="0" fontId="28" fillId="0" borderId="0" xfId="1" applyFont="1"/>
    <xf numFmtId="0" fontId="28" fillId="0" borderId="0" xfId="1" applyFont="1" applyAlignment="1">
      <alignment horizontal="left" vertical="center"/>
    </xf>
    <xf numFmtId="0" fontId="30" fillId="0" borderId="0" xfId="0" applyFont="1" applyAlignment="1">
      <alignment horizontal="center" vertical="top" wrapText="1"/>
    </xf>
    <xf numFmtId="0" fontId="0" fillId="0" borderId="4" xfId="0" applyBorder="1"/>
    <xf numFmtId="0" fontId="0" fillId="0" borderId="10" xfId="0" applyBorder="1"/>
    <xf numFmtId="0" fontId="14" fillId="0" borderId="0" xfId="0" applyFont="1"/>
    <xf numFmtId="0" fontId="0" fillId="0" borderId="14" xfId="0" applyBorder="1"/>
    <xf numFmtId="0" fontId="0" fillId="0" borderId="11" xfId="0" applyBorder="1"/>
    <xf numFmtId="14" fontId="0" fillId="0" borderId="9" xfId="0" applyNumberFormat="1" applyBorder="1" applyAlignment="1">
      <alignment vertical="center"/>
    </xf>
    <xf numFmtId="0" fontId="0" fillId="0" borderId="6" xfId="0" applyBorder="1"/>
    <xf numFmtId="14" fontId="0" fillId="0" borderId="7" xfId="0" applyNumberFormat="1" applyBorder="1" applyAlignment="1">
      <alignment vertical="center"/>
    </xf>
    <xf numFmtId="171" fontId="0" fillId="0" borderId="5" xfId="0" applyNumberFormat="1" applyBorder="1" applyAlignment="1">
      <alignment horizontal="center"/>
    </xf>
    <xf numFmtId="171" fontId="0" fillId="0" borderId="0" xfId="0" applyNumberFormat="1" applyAlignment="1">
      <alignment horizontal="center"/>
    </xf>
    <xf numFmtId="0" fontId="18" fillId="0" borderId="1" xfId="0" applyFont="1" applyBorder="1"/>
    <xf numFmtId="0" fontId="1" fillId="0" borderId="4" xfId="0" applyFont="1" applyBorder="1"/>
    <xf numFmtId="0" fontId="1" fillId="0" borderId="6" xfId="0" applyFont="1" applyBorder="1"/>
    <xf numFmtId="0" fontId="1" fillId="0" borderId="3" xfId="0" applyFont="1" applyBorder="1" applyAlignment="1">
      <alignment horizontal="center"/>
    </xf>
    <xf numFmtId="0" fontId="1" fillId="0" borderId="2" xfId="0" applyFont="1" applyBorder="1" applyAlignment="1">
      <alignment horizontal="center"/>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5" xfId="1" applyFont="1" applyBorder="1" applyAlignment="1">
      <alignment horizontal="center" vertical="center" wrapText="1"/>
    </xf>
    <xf numFmtId="0" fontId="0" fillId="3" borderId="1" xfId="0" applyFill="1" applyBorder="1" applyAlignment="1">
      <alignment horizontal="center" vertical="top" wrapText="1"/>
    </xf>
    <xf numFmtId="0" fontId="0" fillId="3" borderId="3" xfId="0" applyFill="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13" fillId="0" borderId="7" xfId="1" applyFont="1" applyBorder="1" applyAlignment="1">
      <alignment horizontal="left" vertical="top" wrapText="1"/>
    </xf>
    <xf numFmtId="0" fontId="13" fillId="0" borderId="8" xfId="1" applyFont="1" applyBorder="1" applyAlignment="1">
      <alignment horizontal="left" vertical="top"/>
    </xf>
    <xf numFmtId="0" fontId="18" fillId="0" borderId="10" xfId="0" applyFont="1" applyBorder="1" applyAlignment="1">
      <alignment horizontal="center" vertical="top"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49" fontId="26" fillId="0" borderId="1" xfId="1" applyNumberFormat="1" applyFont="1" applyBorder="1" applyAlignment="1" applyProtection="1">
      <alignment horizontal="center"/>
      <protection locked="0"/>
    </xf>
    <xf numFmtId="49" fontId="26" fillId="0" borderId="3" xfId="1" applyNumberFormat="1" applyFont="1" applyBorder="1" applyAlignment="1" applyProtection="1">
      <alignment horizontal="center"/>
      <protection locked="0"/>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13" fillId="0" borderId="0" xfId="0" applyFont="1" applyAlignment="1">
      <alignment horizontal="center" vertical="top" wrapText="1"/>
    </xf>
    <xf numFmtId="0" fontId="13" fillId="0" borderId="14" xfId="0" applyFont="1" applyBorder="1" applyAlignment="1">
      <alignment horizontal="center" vertical="top" wrapText="1"/>
    </xf>
    <xf numFmtId="0" fontId="14" fillId="0" borderId="0" xfId="0" applyFont="1" applyAlignment="1">
      <alignment horizontal="center"/>
    </xf>
    <xf numFmtId="0" fontId="14" fillId="0" borderId="14" xfId="0" applyFont="1" applyBorder="1" applyAlignment="1">
      <alignment horizontal="center"/>
    </xf>
    <xf numFmtId="0" fontId="33" fillId="0" borderId="0" xfId="6" applyFont="1" applyBorder="1" applyAlignment="1">
      <alignment horizontal="center" vertical="center"/>
    </xf>
    <xf numFmtId="0" fontId="33" fillId="0" borderId="14" xfId="6" applyFont="1" applyBorder="1" applyAlignment="1">
      <alignment horizontal="center" vertical="center"/>
    </xf>
    <xf numFmtId="0" fontId="33" fillId="0" borderId="12" xfId="6" applyFont="1" applyBorder="1" applyAlignment="1">
      <alignment horizontal="center" vertical="center"/>
    </xf>
    <xf numFmtId="0" fontId="33" fillId="0" borderId="15" xfId="6" applyFont="1" applyBorder="1" applyAlignment="1">
      <alignment horizontal="center" vertical="center"/>
    </xf>
    <xf numFmtId="0" fontId="34" fillId="0" borderId="2" xfId="0" applyFont="1" applyBorder="1" applyAlignment="1">
      <alignment horizontal="center"/>
    </xf>
    <xf numFmtId="0" fontId="34" fillId="0" borderId="3" xfId="0" applyFont="1" applyBorder="1" applyAlignment="1">
      <alignment horizontal="center"/>
    </xf>
    <xf numFmtId="0" fontId="0" fillId="0" borderId="10" xfId="0" applyBorder="1" applyAlignment="1">
      <alignment horizontal="left" vertical="center"/>
    </xf>
    <xf numFmtId="0" fontId="0" fillId="0" borderId="14"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1" fillId="0" borderId="1" xfId="0" applyFont="1" applyBorder="1" applyAlignment="1">
      <alignment horizontal="center"/>
    </xf>
    <xf numFmtId="0" fontId="1" fillId="0" borderId="3" xfId="0" applyFont="1" applyBorder="1" applyAlignment="1">
      <alignment horizontal="center"/>
    </xf>
    <xf numFmtId="49" fontId="0" fillId="0" borderId="5" xfId="0" applyNumberFormat="1" applyBorder="1" applyAlignment="1" applyProtection="1">
      <alignment horizontal="center"/>
      <protection locked="0"/>
    </xf>
    <xf numFmtId="0" fontId="21" fillId="0" borderId="10" xfId="1" applyFont="1" applyBorder="1" applyAlignment="1">
      <alignment horizontal="center" vertical="center" wrapText="1"/>
    </xf>
    <xf numFmtId="0" fontId="21" fillId="0" borderId="0" xfId="1" applyFont="1" applyAlignment="1">
      <alignment horizontal="center" vertical="center" wrapText="1"/>
    </xf>
    <xf numFmtId="0" fontId="23" fillId="3" borderId="4"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5" fillId="2" borderId="1" xfId="1" applyFont="1" applyFill="1" applyBorder="1" applyAlignment="1">
      <alignment horizontal="left"/>
    </xf>
    <xf numFmtId="0" fontId="5" fillId="2" borderId="2" xfId="1" applyFont="1" applyFill="1" applyBorder="1" applyAlignment="1">
      <alignment horizontal="left"/>
    </xf>
    <xf numFmtId="0" fontId="5" fillId="2" borderId="3" xfId="1" applyFont="1" applyFill="1" applyBorder="1" applyAlignment="1">
      <alignment horizontal="left"/>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16" fillId="0" borderId="4" xfId="1" applyFont="1" applyBorder="1" applyAlignment="1">
      <alignment horizontal="left" vertical="center"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16" fillId="0" borderId="10" xfId="1" applyFont="1" applyBorder="1" applyAlignment="1">
      <alignment horizontal="left" vertical="center" wrapText="1"/>
    </xf>
    <xf numFmtId="0" fontId="16" fillId="0" borderId="0" xfId="1" applyFont="1" applyAlignment="1">
      <alignment horizontal="left" vertical="center" wrapText="1"/>
    </xf>
    <xf numFmtId="0" fontId="16" fillId="0" borderId="14" xfId="1" applyFont="1" applyBorder="1" applyAlignment="1">
      <alignment horizontal="left" vertical="center" wrapText="1"/>
    </xf>
    <xf numFmtId="0" fontId="16" fillId="0" borderId="11" xfId="1" applyFont="1" applyBorder="1" applyAlignment="1">
      <alignment horizontal="left" vertical="center" wrapText="1"/>
    </xf>
    <xf numFmtId="0" fontId="16" fillId="0" borderId="12" xfId="1" applyFont="1" applyBorder="1" applyAlignment="1">
      <alignment horizontal="left" vertical="center" wrapText="1"/>
    </xf>
    <xf numFmtId="0" fontId="16" fillId="0" borderId="15" xfId="1" applyFont="1" applyBorder="1" applyAlignment="1">
      <alignment horizontal="left" vertical="center" wrapText="1"/>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top" wrapText="1"/>
    </xf>
    <xf numFmtId="0" fontId="8" fillId="0" borderId="14" xfId="1" applyFont="1" applyBorder="1" applyAlignment="1">
      <alignment horizontal="center" vertical="top" wrapText="1"/>
    </xf>
    <xf numFmtId="0" fontId="8" fillId="0" borderId="11" xfId="1" applyFont="1" applyBorder="1" applyAlignment="1">
      <alignment horizontal="center" vertical="top" wrapText="1"/>
    </xf>
    <xf numFmtId="0" fontId="8" fillId="0" borderId="15" xfId="1" applyFont="1" applyBorder="1" applyAlignment="1">
      <alignment horizontal="center" vertical="top" wrapText="1"/>
    </xf>
    <xf numFmtId="0" fontId="6" fillId="0" borderId="10" xfId="1" applyFont="1" applyBorder="1" applyAlignment="1">
      <alignment horizontal="left" vertical="top" wrapText="1"/>
    </xf>
    <xf numFmtId="0" fontId="6" fillId="0" borderId="0" xfId="1" applyFont="1" applyAlignment="1">
      <alignment horizontal="left" vertical="top" wrapText="1"/>
    </xf>
    <xf numFmtId="0" fontId="29" fillId="0" borderId="9" xfId="1" applyFont="1" applyBorder="1" applyAlignment="1">
      <alignment horizontal="center" vertical="top" wrapText="1"/>
    </xf>
    <xf numFmtId="0" fontId="27" fillId="2" borderId="1" xfId="1" applyFont="1" applyFill="1" applyBorder="1" applyAlignment="1">
      <alignment horizontal="center" vertical="top" wrapText="1"/>
    </xf>
    <xf numFmtId="0" fontId="27" fillId="2" borderId="2" xfId="1" applyFont="1" applyFill="1" applyBorder="1" applyAlignment="1">
      <alignment horizontal="center" vertical="top"/>
    </xf>
    <xf numFmtId="0" fontId="27" fillId="2" borderId="3" xfId="1" applyFont="1" applyFill="1" applyBorder="1" applyAlignment="1">
      <alignment horizontal="center" vertical="top"/>
    </xf>
    <xf numFmtId="0" fontId="5" fillId="4" borderId="17" xfId="0" applyFont="1" applyFill="1" applyBorder="1" applyAlignment="1" applyProtection="1">
      <alignment horizontal="left" vertical="center"/>
      <protection locked="0"/>
    </xf>
    <xf numFmtId="0" fontId="5" fillId="4" borderId="18" xfId="0" applyFont="1" applyFill="1" applyBorder="1" applyAlignment="1" applyProtection="1">
      <alignment horizontal="left" vertical="center"/>
      <protection locked="0"/>
    </xf>
    <xf numFmtId="0" fontId="5" fillId="4" borderId="19" xfId="0" applyFont="1" applyFill="1" applyBorder="1" applyAlignment="1" applyProtection="1">
      <alignment horizontal="left" vertical="center"/>
      <protection locked="0"/>
    </xf>
    <xf numFmtId="0" fontId="6" fillId="0" borderId="12" xfId="1" applyFont="1" applyBorder="1" applyAlignment="1">
      <alignment horizontal="center"/>
    </xf>
    <xf numFmtId="0" fontId="6" fillId="0" borderId="15" xfId="1" applyFont="1" applyBorder="1" applyAlignment="1">
      <alignment horizontal="center"/>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5" fillId="0" borderId="8" xfId="1" applyFont="1" applyBorder="1" applyAlignment="1">
      <alignment horizontal="center" vertical="center" wrapText="1"/>
    </xf>
    <xf numFmtId="0" fontId="23" fillId="3" borderId="5" xfId="1" applyFont="1" applyFill="1" applyBorder="1" applyAlignment="1">
      <alignment horizontal="center" vertical="center" wrapText="1"/>
    </xf>
    <xf numFmtId="0" fontId="5" fillId="0" borderId="14" xfId="1" applyFont="1" applyBorder="1" applyAlignment="1">
      <alignment vertical="center" wrapText="1"/>
    </xf>
    <xf numFmtId="0" fontId="5" fillId="0" borderId="1" xfId="1" applyFont="1" applyBorder="1" applyAlignment="1">
      <alignment horizontal="center"/>
    </xf>
    <xf numFmtId="0" fontId="5" fillId="0" borderId="2" xfId="1" applyFont="1" applyBorder="1" applyAlignment="1">
      <alignment horizontal="center"/>
    </xf>
    <xf numFmtId="0" fontId="5" fillId="0" borderId="3" xfId="1" applyFont="1" applyBorder="1" applyAlignment="1">
      <alignment horizontal="center"/>
    </xf>
    <xf numFmtId="0" fontId="5" fillId="0" borderId="6" xfId="1" applyFont="1" applyBorder="1" applyAlignment="1">
      <alignment horizontal="left" vertical="center" wrapText="1"/>
    </xf>
    <xf numFmtId="0" fontId="5" fillId="0" borderId="15" xfId="1" applyFont="1" applyBorder="1" applyAlignment="1">
      <alignment horizontal="left" vertical="center" wrapText="1"/>
    </xf>
    <xf numFmtId="0" fontId="18" fillId="0" borderId="10" xfId="1" applyFont="1" applyBorder="1" applyAlignment="1">
      <alignment horizontal="center" vertical="top"/>
    </xf>
    <xf numFmtId="0" fontId="18" fillId="0" borderId="0" xfId="1" applyFont="1" applyAlignment="1">
      <alignment horizontal="center" vertical="top"/>
    </xf>
    <xf numFmtId="0" fontId="5" fillId="0" borderId="11" xfId="1" applyFont="1" applyBorder="1" applyAlignment="1">
      <alignment horizontal="center"/>
    </xf>
    <xf numFmtId="0" fontId="5" fillId="0" borderId="12" xfId="1" applyFont="1" applyBorder="1" applyAlignment="1">
      <alignment horizontal="center"/>
    </xf>
    <xf numFmtId="0" fontId="5" fillId="0" borderId="15" xfId="1" applyFont="1" applyBorder="1" applyAlignment="1">
      <alignment horizontal="center"/>
    </xf>
    <xf numFmtId="0" fontId="35" fillId="0" borderId="10" xfId="1" applyFont="1" applyBorder="1" applyAlignment="1">
      <alignment horizontal="left" vertical="top" wrapText="1"/>
    </xf>
    <xf numFmtId="0" fontId="35" fillId="0" borderId="0" xfId="1" applyFont="1" applyAlignment="1">
      <alignment horizontal="left" vertical="top" wrapText="1"/>
    </xf>
    <xf numFmtId="0" fontId="4" fillId="0" borderId="5" xfId="1" applyFont="1" applyBorder="1" applyAlignment="1" applyProtection="1">
      <alignment horizontal="center"/>
      <protection locked="0"/>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4" fillId="0" borderId="9" xfId="1" applyFont="1" applyBorder="1" applyAlignment="1">
      <alignment horizontal="center" vertical="center" wrapText="1"/>
    </xf>
    <xf numFmtId="10" fontId="8" fillId="0" borderId="4" xfId="1" applyNumberFormat="1" applyFont="1" applyBorder="1" applyAlignment="1">
      <alignment horizontal="center" vertical="top" wrapText="1"/>
    </xf>
    <xf numFmtId="10" fontId="8" fillId="0" borderId="10" xfId="1" applyNumberFormat="1" applyFont="1" applyBorder="1" applyAlignment="1">
      <alignment horizontal="center" vertical="top" wrapText="1"/>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5" xfId="1" applyFont="1" applyBorder="1" applyAlignment="1">
      <alignment horizontal="left" vertical="center"/>
    </xf>
    <xf numFmtId="0" fontId="4" fillId="0" borderId="4" xfId="4" applyFont="1" applyBorder="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10" xfId="4" applyFont="1" applyBorder="1" applyAlignment="1">
      <alignment horizontal="left" vertical="center"/>
    </xf>
    <xf numFmtId="0" fontId="4" fillId="0" borderId="0" xfId="4" applyFont="1" applyAlignment="1">
      <alignment horizontal="left" vertical="center"/>
    </xf>
    <xf numFmtId="0" fontId="4" fillId="0" borderId="14" xfId="4" applyFont="1" applyBorder="1" applyAlignment="1">
      <alignment horizontal="left" vertical="center"/>
    </xf>
    <xf numFmtId="0" fontId="4" fillId="0" borderId="11" xfId="4" applyFont="1" applyBorder="1" applyAlignment="1">
      <alignment horizontal="left" vertical="center"/>
    </xf>
    <xf numFmtId="0" fontId="4" fillId="0" borderId="12" xfId="4" applyFont="1" applyBorder="1" applyAlignment="1">
      <alignment horizontal="left" vertical="center"/>
    </xf>
    <xf numFmtId="0" fontId="4" fillId="0" borderId="15" xfId="4" applyFont="1" applyBorder="1" applyAlignment="1">
      <alignment horizontal="left" vertical="center"/>
    </xf>
    <xf numFmtId="0" fontId="5" fillId="2" borderId="4" xfId="1" applyFont="1" applyFill="1" applyBorder="1" applyAlignment="1">
      <alignment horizontal="left" vertical="top"/>
    </xf>
    <xf numFmtId="0" fontId="5" fillId="2" borderId="10" xfId="1" applyFont="1" applyFill="1" applyBorder="1" applyAlignment="1">
      <alignment horizontal="left" vertical="top"/>
    </xf>
    <xf numFmtId="0" fontId="8" fillId="0" borderId="4" xfId="1" applyFont="1" applyBorder="1" applyAlignment="1">
      <alignment horizontal="center" vertical="top" wrapText="1"/>
    </xf>
    <xf numFmtId="0" fontId="8" fillId="0" borderId="5" xfId="1" applyFont="1" applyBorder="1" applyAlignment="1">
      <alignment horizontal="center" vertical="top" wrapText="1"/>
    </xf>
    <xf numFmtId="0" fontId="8" fillId="0" borderId="6" xfId="1" applyFont="1" applyBorder="1" applyAlignment="1">
      <alignment horizontal="center" vertical="top" wrapText="1"/>
    </xf>
    <xf numFmtId="0" fontId="8" fillId="0" borderId="0" xfId="1" applyFont="1" applyAlignment="1">
      <alignment horizontal="center" vertical="top" wrapText="1"/>
    </xf>
    <xf numFmtId="0" fontId="8" fillId="0" borderId="12" xfId="1" applyFont="1" applyBorder="1" applyAlignment="1">
      <alignment horizontal="center" vertical="top" wrapText="1"/>
    </xf>
    <xf numFmtId="0" fontId="5" fillId="0" borderId="1" xfId="4" applyFont="1" applyBorder="1" applyAlignment="1">
      <alignment horizontal="left" vertical="center"/>
    </xf>
    <xf numFmtId="0" fontId="5" fillId="0" borderId="2" xfId="4" applyFont="1" applyBorder="1" applyAlignment="1">
      <alignment horizontal="left" vertical="center"/>
    </xf>
    <xf numFmtId="0" fontId="5" fillId="0" borderId="3" xfId="4" applyFont="1" applyBorder="1" applyAlignment="1">
      <alignment horizontal="left" vertical="center"/>
    </xf>
    <xf numFmtId="170" fontId="11" fillId="0" borderId="9" xfId="1" applyNumberFormat="1" applyFont="1" applyBorder="1" applyAlignment="1">
      <alignment horizontal="center" vertical="center" wrapText="1"/>
    </xf>
    <xf numFmtId="170" fontId="11" fillId="0" borderId="8" xfId="1" applyNumberFormat="1" applyFont="1" applyBorder="1" applyAlignment="1">
      <alignment horizontal="center" vertical="center" wrapText="1"/>
    </xf>
    <xf numFmtId="0" fontId="17" fillId="0" borderId="13" xfId="1" applyFont="1" applyBorder="1" applyAlignment="1">
      <alignment horizontal="center" vertical="center" wrapText="1"/>
    </xf>
    <xf numFmtId="0" fontId="17" fillId="0" borderId="1" xfId="1" applyFont="1" applyBorder="1" applyAlignment="1">
      <alignment horizontal="center" vertical="center" wrapText="1"/>
    </xf>
    <xf numFmtId="0" fontId="25" fillId="0" borderId="10" xfId="1" applyFont="1" applyBorder="1" applyAlignment="1">
      <alignment horizontal="left" vertical="top" wrapText="1"/>
    </xf>
    <xf numFmtId="0" fontId="25" fillId="0" borderId="0" xfId="1" applyFont="1" applyAlignment="1">
      <alignment horizontal="left" vertical="top" wrapText="1"/>
    </xf>
  </cellXfs>
  <cellStyles count="7">
    <cellStyle name="Link" xfId="6" builtinId="8"/>
    <cellStyle name="Prozent 2" xfId="3" xr:uid="{69E88FE6-73E3-46C0-852A-6B7978583EBB}"/>
    <cellStyle name="Standard" xfId="0" builtinId="0"/>
    <cellStyle name="Standard 2" xfId="1" xr:uid="{3D4BC23A-6FEE-4432-9583-84B5D7A03721}"/>
    <cellStyle name="Standard 6 2" xfId="4" xr:uid="{A3FCEEA2-3A1B-4E86-BD7D-1D751850ED1D}"/>
    <cellStyle name="Währung 2" xfId="2" xr:uid="{3724FB3B-DD8A-4CBD-9223-E0E31F99B091}"/>
    <cellStyle name="Währung 2 2" xfId="5" xr:uid="{3724FB3B-DD8A-4CBD-9223-E0E31F99B091}"/>
  </cellStyles>
  <dxfs count="3">
    <dxf>
      <font>
        <strike/>
        <color rgb="FFFF0000"/>
      </font>
    </dxf>
    <dxf>
      <font>
        <color rgb="FF9C0006"/>
      </font>
      <fill>
        <patternFill>
          <bgColor rgb="FFFFC7CE"/>
        </patternFill>
      </fill>
    </dxf>
    <dxf>
      <fill>
        <gradientFill>
          <stop position="0">
            <color theme="0" tint="-0.25098422193060094"/>
          </stop>
          <stop position="1">
            <color rgb="FFFFFF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bauwesen.at/pub"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33339</xdr:colOff>
      <xdr:row>30</xdr:row>
      <xdr:rowOff>61913</xdr:rowOff>
    </xdr:from>
    <xdr:to>
      <xdr:col>0</xdr:col>
      <xdr:colOff>2447926</xdr:colOff>
      <xdr:row>43</xdr:row>
      <xdr:rowOff>123825</xdr:rowOff>
    </xdr:to>
    <xdr:pic>
      <xdr:nvPicPr>
        <xdr:cNvPr id="3" name="Grafik 2">
          <a:hlinkClick xmlns:r="http://schemas.openxmlformats.org/officeDocument/2006/relationships" r:id="rId1"/>
          <a:extLst>
            <a:ext uri="{FF2B5EF4-FFF2-40B4-BE49-F238E27FC236}">
              <a16:creationId xmlns:a16="http://schemas.microsoft.com/office/drawing/2014/main" id="{D3862FA2-CA25-47C9-B7D5-DB2EBF82D8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9" y="8729663"/>
          <a:ext cx="2414587" cy="24145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ropik/Desktop/Kropik/Desktop/BUCH%20Kalk/0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
      <sheetName val="Projekt"/>
      <sheetName val="K2 2020"/>
      <sheetName val=" K3 2020 MLP"/>
      <sheetName val=" K3 2020 Regie1"/>
      <sheetName val=" K3 2020 Regie2"/>
      <sheetName val=" K3 1999"/>
    </sheetNames>
    <sheetDataSet>
      <sheetData sheetId="0"/>
      <sheetData sheetId="1">
        <row r="240">
          <cell r="A240" t="str">
            <v>Baustellengemeinkosten auf produktiven Lohn</v>
          </cell>
        </row>
        <row r="241">
          <cell r="A241" t="str">
            <v>Bauleitungskosten (Umlage personeller BGK)</v>
          </cell>
        </row>
        <row r="242">
          <cell r="A242" t="str">
            <v/>
          </cell>
        </row>
        <row r="243">
          <cell r="A243" t="str">
            <v/>
          </cell>
        </row>
        <row r="244">
          <cell r="A244" t="str">
            <v/>
          </cell>
        </row>
      </sheetData>
      <sheetData sheetId="2">
        <row r="21">
          <cell r="H21" t="str">
            <v>Alle Kostenarten</v>
          </cell>
        </row>
        <row r="22">
          <cell r="H22" t="str">
            <v/>
          </cell>
        </row>
        <row r="23">
          <cell r="H23" t="str">
            <v/>
          </cell>
        </row>
        <row r="24">
          <cell r="H24" t="str">
            <v/>
          </cell>
        </row>
        <row r="25">
          <cell r="H25" t="str">
            <v/>
          </cell>
        </row>
        <row r="26">
          <cell r="H26" t="str">
            <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uwesen.at/pu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A395-A1DE-4E29-912C-25E17ACBAD74}">
  <sheetPr codeName="Tabelle1">
    <tabColor rgb="FFC00000"/>
  </sheetPr>
  <dimension ref="A1:J66"/>
  <sheetViews>
    <sheetView topLeftCell="A11" zoomScaleNormal="100" workbookViewId="0">
      <selection activeCell="A66" sqref="A66:F66"/>
    </sheetView>
  </sheetViews>
  <sheetFormatPr baseColWidth="10" defaultColWidth="10.73046875" defaultRowHeight="14.25" x14ac:dyDescent="0.45"/>
  <cols>
    <col min="1" max="1" width="49" customWidth="1"/>
    <col min="2" max="2" width="11.86328125" customWidth="1"/>
  </cols>
  <sheetData>
    <row r="1" spans="1:10" ht="53.85" customHeight="1" x14ac:dyDescent="0.45">
      <c r="A1" s="162" t="s">
        <v>119</v>
      </c>
      <c r="B1" s="163"/>
      <c r="C1" s="129" t="s">
        <v>140</v>
      </c>
      <c r="D1" s="153" t="s">
        <v>120</v>
      </c>
      <c r="E1" s="154"/>
      <c r="F1" s="154"/>
      <c r="G1" s="154"/>
      <c r="H1" s="154"/>
      <c r="I1" s="154"/>
      <c r="J1" s="155"/>
    </row>
    <row r="2" spans="1:10" ht="75.75" customHeight="1" x14ac:dyDescent="0.45">
      <c r="A2" s="151" t="str">
        <f ca="1">"Information: Diese Datei enthält aktuell weitere "&amp;_xlfn.SHEETS()-1&amp;" zusätzliche Blätter in denen die Stammdaten für einzelne Branchen eingetragen sind bzw auch individuell eingetragen, geändert oder aktualisert werden können. Nicht benötigte Blätter (Branchen) können Sie entfernen."</f>
        <v>Information: Diese Datei enthält aktuell weitere 1 zusätzliche Blätter in denen die Stammdaten für einzelne Branchen eingetragen sind bzw auch individuell eingetragen, geändert oder aktualisert werden können. Nicht benötigte Blätter (Branchen) können Sie entfernen.</v>
      </c>
      <c r="B2" s="152"/>
      <c r="D2" s="156"/>
      <c r="E2" s="157"/>
      <c r="F2" s="157"/>
      <c r="G2" s="157"/>
      <c r="H2" s="157"/>
      <c r="I2" s="157"/>
      <c r="J2" s="158"/>
    </row>
    <row r="3" spans="1:10" x14ac:dyDescent="0.45">
      <c r="A3" s="55" t="s">
        <v>98</v>
      </c>
      <c r="B3" s="88">
        <v>45616</v>
      </c>
      <c r="D3" s="156"/>
      <c r="E3" s="157"/>
      <c r="F3" s="157"/>
      <c r="G3" s="157"/>
      <c r="H3" s="157"/>
      <c r="I3" s="157"/>
      <c r="J3" s="158"/>
    </row>
    <row r="4" spans="1:10" x14ac:dyDescent="0.45">
      <c r="D4" s="156"/>
      <c r="E4" s="157"/>
      <c r="F4" s="157"/>
      <c r="G4" s="157"/>
      <c r="H4" s="157"/>
      <c r="I4" s="157"/>
      <c r="J4" s="158"/>
    </row>
    <row r="5" spans="1:10" ht="15.75" customHeight="1" x14ac:dyDescent="0.5">
      <c r="A5" s="10" t="s">
        <v>14</v>
      </c>
      <c r="B5" s="87">
        <v>45658</v>
      </c>
      <c r="C5" s="168" t="str">
        <f ca="1">IF(TODAY()-B5&gt;365,"Datum älter als 1 Jahr. Aktu-alisieren!","")</f>
        <v/>
      </c>
      <c r="D5" s="156"/>
      <c r="E5" s="157"/>
      <c r="F5" s="157"/>
      <c r="G5" s="157"/>
      <c r="H5" s="157"/>
      <c r="I5" s="157"/>
      <c r="J5" s="158"/>
    </row>
    <row r="6" spans="1:10" ht="14.25" customHeight="1" x14ac:dyDescent="0.45">
      <c r="A6" s="166" t="s">
        <v>73</v>
      </c>
      <c r="B6" s="164" t="s">
        <v>15</v>
      </c>
      <c r="C6" s="168"/>
      <c r="D6" s="156"/>
      <c r="E6" s="157"/>
      <c r="F6" s="157"/>
      <c r="G6" s="157"/>
      <c r="H6" s="157"/>
      <c r="I6" s="157"/>
      <c r="J6" s="158"/>
    </row>
    <row r="7" spans="1:10" x14ac:dyDescent="0.45">
      <c r="A7" s="167"/>
      <c r="B7" s="165"/>
      <c r="C7" s="168"/>
      <c r="D7" s="156"/>
      <c r="E7" s="157"/>
      <c r="F7" s="157"/>
      <c r="G7" s="157"/>
      <c r="H7" s="157"/>
      <c r="I7" s="157"/>
      <c r="J7" s="158"/>
    </row>
    <row r="8" spans="1:10" ht="15.75" x14ac:dyDescent="0.5">
      <c r="A8" s="56" t="s">
        <v>99</v>
      </c>
      <c r="B8" s="11" t="s">
        <v>16</v>
      </c>
      <c r="C8" s="168"/>
      <c r="D8" s="156"/>
      <c r="E8" s="157"/>
      <c r="F8" s="157"/>
      <c r="G8" s="157"/>
      <c r="H8" s="157"/>
      <c r="I8" s="157"/>
      <c r="J8" s="158"/>
    </row>
    <row r="9" spans="1:10" ht="15.75" customHeight="1" x14ac:dyDescent="0.5">
      <c r="A9" s="117" t="s">
        <v>63</v>
      </c>
      <c r="B9" s="89">
        <v>2.9499999999999998E-2</v>
      </c>
      <c r="D9" s="156"/>
      <c r="E9" s="157"/>
      <c r="F9" s="157"/>
      <c r="G9" s="157"/>
      <c r="H9" s="157"/>
      <c r="I9" s="157"/>
      <c r="J9" s="158"/>
    </row>
    <row r="10" spans="1:10" ht="15.75" customHeight="1" x14ac:dyDescent="0.5">
      <c r="A10" s="57" t="s">
        <v>64</v>
      </c>
      <c r="B10" s="90">
        <v>1E-3</v>
      </c>
      <c r="D10" s="156"/>
      <c r="E10" s="157"/>
      <c r="F10" s="157"/>
      <c r="G10" s="157"/>
      <c r="H10" s="157"/>
      <c r="I10" s="157"/>
      <c r="J10" s="158"/>
    </row>
    <row r="11" spans="1:10" ht="15.75" x14ac:dyDescent="0.5">
      <c r="A11" s="57" t="s">
        <v>65</v>
      </c>
      <c r="B11" s="90">
        <v>0.1255</v>
      </c>
      <c r="D11" s="156"/>
      <c r="E11" s="157"/>
      <c r="F11" s="157"/>
      <c r="G11" s="157"/>
      <c r="H11" s="157"/>
      <c r="I11" s="157"/>
      <c r="J11" s="158"/>
    </row>
    <row r="12" spans="1:10" ht="15.75" x14ac:dyDescent="0.5">
      <c r="A12" s="57" t="s">
        <v>66</v>
      </c>
      <c r="B12" s="90">
        <v>3.78E-2</v>
      </c>
      <c r="D12" s="156"/>
      <c r="E12" s="157"/>
      <c r="F12" s="157"/>
      <c r="G12" s="157"/>
      <c r="H12" s="157"/>
      <c r="I12" s="157"/>
      <c r="J12" s="158"/>
    </row>
    <row r="13" spans="1:10" ht="15.75" x14ac:dyDescent="0.5">
      <c r="A13" s="57" t="s">
        <v>67</v>
      </c>
      <c r="B13" s="90">
        <v>1.0999999999999999E-2</v>
      </c>
      <c r="D13" s="156"/>
      <c r="E13" s="157"/>
      <c r="F13" s="157"/>
      <c r="G13" s="157"/>
      <c r="H13" s="157"/>
      <c r="I13" s="157"/>
      <c r="J13" s="158"/>
    </row>
    <row r="14" spans="1:10" ht="15.75" x14ac:dyDescent="0.5">
      <c r="A14" s="57" t="s">
        <v>68</v>
      </c>
      <c r="B14" s="90">
        <v>5.0000000000000001E-3</v>
      </c>
      <c r="D14" s="159"/>
      <c r="E14" s="160"/>
      <c r="F14" s="160"/>
      <c r="G14" s="160"/>
      <c r="H14" s="160"/>
      <c r="I14" s="160"/>
      <c r="J14" s="161"/>
    </row>
    <row r="15" spans="1:10" ht="15.75" x14ac:dyDescent="0.5">
      <c r="A15" s="57" t="s">
        <v>69</v>
      </c>
      <c r="B15" s="90">
        <v>7.0000000000000001E-3</v>
      </c>
    </row>
    <row r="16" spans="1:10" ht="15.75" x14ac:dyDescent="0.5">
      <c r="A16" s="57" t="s">
        <v>50</v>
      </c>
      <c r="B16" s="90">
        <v>3.6999999999999998E-2</v>
      </c>
    </row>
    <row r="17" spans="1:7" ht="15.75" x14ac:dyDescent="0.5">
      <c r="A17" s="122" t="s">
        <v>115</v>
      </c>
      <c r="B17" s="90">
        <v>3.5999999999999999E-3</v>
      </c>
      <c r="C17" s="169" t="s">
        <v>111</v>
      </c>
      <c r="D17" s="170"/>
      <c r="E17" s="170"/>
      <c r="F17" s="170"/>
      <c r="G17" s="170"/>
    </row>
    <row r="18" spans="1:7" ht="15.75" x14ac:dyDescent="0.5">
      <c r="A18" s="57" t="s">
        <v>110</v>
      </c>
      <c r="B18" s="90">
        <v>1.5299999999999999E-2</v>
      </c>
      <c r="C18" s="169"/>
      <c r="D18" s="170"/>
      <c r="E18" s="170"/>
      <c r="F18" s="170"/>
      <c r="G18" s="170"/>
    </row>
    <row r="19" spans="1:7" ht="15.75" x14ac:dyDescent="0.5">
      <c r="A19" s="57" t="s">
        <v>70</v>
      </c>
      <c r="B19" s="90">
        <v>0.03</v>
      </c>
    </row>
    <row r="20" spans="1:7" ht="15.75" x14ac:dyDescent="0.5">
      <c r="A20" s="57" t="s">
        <v>116</v>
      </c>
      <c r="B20" s="90"/>
    </row>
    <row r="21" spans="1:7" ht="15.75" x14ac:dyDescent="0.5">
      <c r="A21" s="121" t="s">
        <v>116</v>
      </c>
      <c r="B21" s="91"/>
    </row>
    <row r="22" spans="1:7" x14ac:dyDescent="0.45">
      <c r="A22" s="171"/>
      <c r="B22" s="172"/>
    </row>
    <row r="23" spans="1:7" ht="15.75" customHeight="1" x14ac:dyDescent="0.45">
      <c r="A23" s="145" t="s">
        <v>139</v>
      </c>
      <c r="B23" s="146"/>
    </row>
    <row r="24" spans="1:7" ht="14.25" customHeight="1" x14ac:dyDescent="0.45">
      <c r="A24" s="147"/>
      <c r="B24" s="148"/>
    </row>
    <row r="25" spans="1:7" x14ac:dyDescent="0.45">
      <c r="A25" s="149"/>
      <c r="B25" s="150"/>
    </row>
    <row r="26" spans="1:7" ht="15.75" x14ac:dyDescent="0.5">
      <c r="A26" s="123" t="s">
        <v>118</v>
      </c>
      <c r="B26" s="124">
        <v>30</v>
      </c>
    </row>
    <row r="27" spans="1:7" ht="15.75" x14ac:dyDescent="0.5">
      <c r="A27" s="123" t="s">
        <v>117</v>
      </c>
      <c r="B27" s="124">
        <v>17</v>
      </c>
    </row>
    <row r="28" spans="1:7" ht="14.25" customHeight="1" x14ac:dyDescent="0.45"/>
    <row r="31" spans="1:7" x14ac:dyDescent="0.45">
      <c r="A31" s="130"/>
      <c r="B31" s="173" t="s">
        <v>132</v>
      </c>
      <c r="C31" s="173"/>
      <c r="D31" s="173"/>
      <c r="E31" s="173"/>
      <c r="F31" s="174"/>
    </row>
    <row r="32" spans="1:7" x14ac:dyDescent="0.45">
      <c r="A32" s="131"/>
      <c r="B32" s="175"/>
      <c r="C32" s="175"/>
      <c r="D32" s="175"/>
      <c r="E32" s="175"/>
      <c r="F32" s="176"/>
    </row>
    <row r="33" spans="1:6" ht="14.25" customHeight="1" x14ac:dyDescent="0.45">
      <c r="A33" s="131"/>
      <c r="B33" s="175"/>
      <c r="C33" s="175"/>
      <c r="D33" s="175"/>
      <c r="E33" s="175"/>
      <c r="F33" s="176"/>
    </row>
    <row r="34" spans="1:6" ht="15.75" x14ac:dyDescent="0.5">
      <c r="A34" s="131"/>
      <c r="C34" s="132"/>
      <c r="D34" s="132"/>
      <c r="F34" s="133"/>
    </row>
    <row r="35" spans="1:6" x14ac:dyDescent="0.45">
      <c r="A35" s="131"/>
      <c r="B35" s="175" t="s">
        <v>128</v>
      </c>
      <c r="C35" s="175"/>
      <c r="D35" s="175"/>
      <c r="E35" s="175"/>
      <c r="F35" s="176"/>
    </row>
    <row r="36" spans="1:6" x14ac:dyDescent="0.45">
      <c r="A36" s="131"/>
      <c r="B36" s="175"/>
      <c r="C36" s="175"/>
      <c r="D36" s="175"/>
      <c r="E36" s="175"/>
      <c r="F36" s="176"/>
    </row>
    <row r="37" spans="1:6" x14ac:dyDescent="0.45">
      <c r="A37" s="131"/>
      <c r="B37" s="175"/>
      <c r="C37" s="175"/>
      <c r="D37" s="175"/>
      <c r="E37" s="175"/>
      <c r="F37" s="176"/>
    </row>
    <row r="38" spans="1:6" ht="15.75" x14ac:dyDescent="0.5">
      <c r="A38" s="131"/>
      <c r="C38" s="132"/>
      <c r="F38" s="133"/>
    </row>
    <row r="39" spans="1:6" ht="14.25" customHeight="1" x14ac:dyDescent="0.45">
      <c r="A39" s="131"/>
      <c r="B39" s="175" t="s">
        <v>129</v>
      </c>
      <c r="C39" s="175"/>
      <c r="D39" s="175"/>
      <c r="E39" s="175"/>
      <c r="F39" s="176"/>
    </row>
    <row r="40" spans="1:6" x14ac:dyDescent="0.45">
      <c r="A40" s="131"/>
      <c r="B40" s="175"/>
      <c r="C40" s="175"/>
      <c r="D40" s="175"/>
      <c r="E40" s="175"/>
      <c r="F40" s="176"/>
    </row>
    <row r="41" spans="1:6" x14ac:dyDescent="0.45">
      <c r="A41" s="131"/>
      <c r="B41" s="175"/>
      <c r="C41" s="175"/>
      <c r="D41" s="175"/>
      <c r="E41" s="175"/>
      <c r="F41" s="176"/>
    </row>
    <row r="42" spans="1:6" ht="15.75" x14ac:dyDescent="0.5">
      <c r="A42" s="131"/>
      <c r="B42" s="177" t="s">
        <v>130</v>
      </c>
      <c r="C42" s="177"/>
      <c r="D42" s="177"/>
      <c r="E42" s="177"/>
      <c r="F42" s="178"/>
    </row>
    <row r="43" spans="1:6" x14ac:dyDescent="0.45">
      <c r="A43" s="131"/>
      <c r="B43" s="179" t="s">
        <v>131</v>
      </c>
      <c r="C43" s="179"/>
      <c r="D43" s="179"/>
      <c r="E43" s="179"/>
      <c r="F43" s="180"/>
    </row>
    <row r="44" spans="1:6" x14ac:dyDescent="0.45">
      <c r="A44" s="134"/>
      <c r="B44" s="181"/>
      <c r="C44" s="181"/>
      <c r="D44" s="181"/>
      <c r="E44" s="181"/>
      <c r="F44" s="182"/>
    </row>
    <row r="48" spans="1:6" x14ac:dyDescent="0.45">
      <c r="A48" s="140" t="s">
        <v>133</v>
      </c>
      <c r="B48" s="183" t="s">
        <v>137</v>
      </c>
      <c r="C48" s="183"/>
      <c r="D48" s="183"/>
      <c r="E48" s="183"/>
      <c r="F48" s="184"/>
    </row>
    <row r="49" spans="1:6" x14ac:dyDescent="0.45">
      <c r="A49" s="141" t="s">
        <v>135</v>
      </c>
      <c r="B49" s="142"/>
      <c r="C49" s="143" t="s">
        <v>136</v>
      </c>
      <c r="D49" s="144" t="s">
        <v>138</v>
      </c>
      <c r="E49" s="189" t="s">
        <v>134</v>
      </c>
      <c r="F49" s="190"/>
    </row>
    <row r="50" spans="1:6" x14ac:dyDescent="0.45">
      <c r="A50" s="130" t="str">
        <f ca="1">IFERROR(INDIRECT(DPNK!E50&amp;"!B3"),"")</f>
        <v/>
      </c>
      <c r="B50" s="136"/>
      <c r="C50" s="137" t="str">
        <f ca="1">IFERROR(INDIRECT(DPNK!E50&amp;"!B4"),"")</f>
        <v/>
      </c>
      <c r="D50" s="138" t="str">
        <f ca="1">IFERROR(TODAY()-C50,"")</f>
        <v/>
      </c>
      <c r="E50" s="187" t="str">
        <f>IFERROR(#REF!,"")</f>
        <v/>
      </c>
      <c r="F50" s="188"/>
    </row>
    <row r="51" spans="1:6" x14ac:dyDescent="0.45">
      <c r="A51" s="131" t="str">
        <f ca="1">IFERROR(INDIRECT(DPNK!E51&amp;"!B3"),"")</f>
        <v/>
      </c>
      <c r="B51" s="133"/>
      <c r="C51" s="135" t="str">
        <f ca="1">IFERROR(INDIRECT(DPNK!E51&amp;"!B4"),"")</f>
        <v/>
      </c>
      <c r="D51" s="139" t="str">
        <f t="shared" ref="D51:D62" ca="1" si="0">IFERROR(TODAY()-C51,"")</f>
        <v/>
      </c>
      <c r="E51" s="185" t="str">
        <f>IFERROR(#REF!,"")</f>
        <v/>
      </c>
      <c r="F51" s="186"/>
    </row>
    <row r="52" spans="1:6" x14ac:dyDescent="0.45">
      <c r="A52" s="131" t="str">
        <f ca="1">IFERROR(INDIRECT(DPNK!E52&amp;"!B3"),"")</f>
        <v/>
      </c>
      <c r="B52" s="133"/>
      <c r="C52" s="135" t="str">
        <f ca="1">IFERROR(INDIRECT(DPNK!E52&amp;"!B4"),"")</f>
        <v/>
      </c>
      <c r="D52" s="139" t="str">
        <f t="shared" ca="1" si="0"/>
        <v/>
      </c>
      <c r="E52" s="185" t="str">
        <f>IFERROR(#REF!,"")</f>
        <v/>
      </c>
      <c r="F52" s="186"/>
    </row>
    <row r="53" spans="1:6" x14ac:dyDescent="0.45">
      <c r="A53" s="131" t="str">
        <f ca="1">IFERROR(INDIRECT(DPNK!E53&amp;"!B3"),"")</f>
        <v>KollV Eisen- und Metallverarbeitende Gewerbe (ArbeiterInnen)</v>
      </c>
      <c r="B53" s="133"/>
      <c r="C53" s="135">
        <f ca="1">IFERROR(INDIRECT(DPNK!E53&amp;"!B4"),"")</f>
        <v>45658</v>
      </c>
      <c r="D53" s="139">
        <f t="shared" ca="1" si="0"/>
        <v>-33</v>
      </c>
      <c r="E53" s="185" t="str">
        <f ca="1">IFERROR(EuM_25!E2,"")</f>
        <v>EuM_25</v>
      </c>
      <c r="F53" s="186"/>
    </row>
    <row r="54" spans="1:6" x14ac:dyDescent="0.45">
      <c r="A54" s="131" t="str">
        <f ca="1">IFERROR(INDIRECT(DPNK!E54&amp;"!B3"),"")</f>
        <v/>
      </c>
      <c r="B54" s="133"/>
      <c r="C54" s="135" t="str">
        <f ca="1">IFERROR(INDIRECT(DPNK!E54&amp;"!B4"),"")</f>
        <v/>
      </c>
      <c r="D54" s="139" t="str">
        <f t="shared" ca="1" si="0"/>
        <v/>
      </c>
      <c r="E54" s="185" t="str">
        <f>IFERROR(#REF!,"")</f>
        <v/>
      </c>
      <c r="F54" s="186"/>
    </row>
    <row r="55" spans="1:6" x14ac:dyDescent="0.45">
      <c r="A55" s="131" t="str">
        <f ca="1">IFERROR(INDIRECT(DPNK!E55&amp;"!B3"),"")</f>
        <v/>
      </c>
      <c r="B55" s="133"/>
      <c r="C55" s="135" t="str">
        <f ca="1">IFERROR(INDIRECT(DPNK!E55&amp;"!B4"),"")</f>
        <v/>
      </c>
      <c r="D55" s="139" t="str">
        <f t="shared" ca="1" si="0"/>
        <v/>
      </c>
      <c r="E55" s="185" t="str">
        <f>IFERROR(#REF!,"")</f>
        <v/>
      </c>
      <c r="F55" s="186"/>
    </row>
    <row r="56" spans="1:6" x14ac:dyDescent="0.45">
      <c r="A56" s="131" t="str">
        <f ca="1">IFERROR(INDIRECT(DPNK!E56&amp;"!B3"),"")</f>
        <v/>
      </c>
      <c r="B56" s="133"/>
      <c r="C56" s="135" t="str">
        <f ca="1">IFERROR(INDIRECT(DPNK!E56&amp;"!B4"),"")</f>
        <v/>
      </c>
      <c r="D56" s="139" t="str">
        <f t="shared" ca="1" si="0"/>
        <v/>
      </c>
      <c r="E56" s="185" t="str">
        <f>IFERROR(#REF!,"")</f>
        <v/>
      </c>
      <c r="F56" s="186"/>
    </row>
    <row r="57" spans="1:6" x14ac:dyDescent="0.45">
      <c r="A57" s="131" t="str">
        <f ca="1">IFERROR(INDIRECT(DPNK!E57&amp;"!B3"),"")</f>
        <v/>
      </c>
      <c r="B57" s="133"/>
      <c r="C57" s="135" t="str">
        <f ca="1">IFERROR(INDIRECT(DPNK!E57&amp;"!B4"),"")</f>
        <v/>
      </c>
      <c r="D57" s="139" t="str">
        <f t="shared" ca="1" si="0"/>
        <v/>
      </c>
      <c r="E57" s="185" t="str">
        <f>IFERROR(#REF!,"")</f>
        <v/>
      </c>
      <c r="F57" s="186"/>
    </row>
    <row r="58" spans="1:6" x14ac:dyDescent="0.45">
      <c r="A58" s="131" t="str">
        <f ca="1">IFERROR(INDIRECT(DPNK!E58&amp;"!B3"),"")</f>
        <v/>
      </c>
      <c r="B58" s="133"/>
      <c r="C58" s="135" t="str">
        <f ca="1">IFERROR(INDIRECT(DPNK!E58&amp;"!B4"),"")</f>
        <v/>
      </c>
      <c r="D58" s="139" t="str">
        <f t="shared" ca="1" si="0"/>
        <v/>
      </c>
      <c r="E58" s="185" t="str">
        <f>IFERROR(#REF!,"")</f>
        <v/>
      </c>
      <c r="F58" s="186"/>
    </row>
    <row r="59" spans="1:6" x14ac:dyDescent="0.45">
      <c r="A59" s="131" t="str">
        <f ca="1">IFERROR(INDIRECT(DPNK!E59&amp;"!B3"),"")</f>
        <v/>
      </c>
      <c r="B59" s="133"/>
      <c r="C59" s="135" t="str">
        <f ca="1">IFERROR(INDIRECT(DPNK!E59&amp;"!B4"),"")</f>
        <v/>
      </c>
      <c r="D59" s="139" t="str">
        <f t="shared" ca="1" si="0"/>
        <v/>
      </c>
      <c r="E59" s="185" t="str">
        <f>IFERROR(#REF!,"")</f>
        <v/>
      </c>
      <c r="F59" s="186"/>
    </row>
    <row r="60" spans="1:6" x14ac:dyDescent="0.45">
      <c r="A60" s="131" t="str">
        <f ca="1">IFERROR(INDIRECT(DPNK!E60&amp;"!B3"),"")</f>
        <v/>
      </c>
      <c r="B60" s="133"/>
      <c r="C60" s="135" t="str">
        <f ca="1">IFERROR(INDIRECT(DPNK!E60&amp;"!B4"),"")</f>
        <v/>
      </c>
      <c r="D60" s="139" t="str">
        <f t="shared" ca="1" si="0"/>
        <v/>
      </c>
      <c r="E60" s="185" t="str">
        <f>IFERROR(#REF!,"")</f>
        <v/>
      </c>
      <c r="F60" s="186"/>
    </row>
    <row r="61" spans="1:6" x14ac:dyDescent="0.45">
      <c r="A61" s="131" t="str">
        <f ca="1">IFERROR(INDIRECT(DPNK!E61&amp;"!B3"),"")</f>
        <v/>
      </c>
      <c r="B61" s="133"/>
      <c r="C61" s="135" t="str">
        <f ca="1">IFERROR(INDIRECT(DPNK!E61&amp;"!B4"),"")</f>
        <v/>
      </c>
      <c r="D61" s="139" t="str">
        <f t="shared" ca="1" si="0"/>
        <v/>
      </c>
      <c r="E61" s="185" t="str">
        <f>IFERROR(#REF!,"")</f>
        <v/>
      </c>
      <c r="F61" s="186"/>
    </row>
    <row r="62" spans="1:6" x14ac:dyDescent="0.45">
      <c r="A62" s="131" t="str">
        <f ca="1">IFERROR(INDIRECT(DPNK!E62&amp;"!B3"),"")</f>
        <v/>
      </c>
      <c r="B62" s="133"/>
      <c r="C62" s="135" t="str">
        <f ca="1">IFERROR(INDIRECT(DPNK!E62&amp;"!B4"),"")</f>
        <v/>
      </c>
      <c r="D62" s="139" t="str">
        <f t="shared" ca="1" si="0"/>
        <v/>
      </c>
      <c r="E62" s="185" t="str">
        <f>IFERROR(#REF!,"")</f>
        <v/>
      </c>
      <c r="F62" s="186"/>
    </row>
    <row r="63" spans="1:6" x14ac:dyDescent="0.45">
      <c r="A63" s="131" t="str">
        <f ca="1">IFERROR(INDIRECT(DPNK!E63&amp;"!B3"),"")</f>
        <v/>
      </c>
      <c r="B63" s="133"/>
      <c r="C63" s="135" t="str">
        <f ca="1">IFERROR(INDIRECT(DPNK!E63&amp;"!B4"),"")</f>
        <v/>
      </c>
      <c r="D63" s="139" t="str">
        <f t="shared" ref="D63:D64" ca="1" si="1">IFERROR(TODAY()-C63,"")</f>
        <v/>
      </c>
      <c r="E63" s="185" t="str">
        <f>IFERROR(#REF!,"")</f>
        <v/>
      </c>
      <c r="F63" s="186"/>
    </row>
    <row r="64" spans="1:6" x14ac:dyDescent="0.45">
      <c r="A64" s="131" t="str">
        <f ca="1">IFERROR(INDIRECT(DPNK!E64&amp;"!B3"),"")</f>
        <v/>
      </c>
      <c r="B64" s="133"/>
      <c r="C64" s="135" t="str">
        <f ca="1">IFERROR(INDIRECT(DPNK!E64&amp;"!B4"),"")</f>
        <v/>
      </c>
      <c r="D64" s="139" t="str">
        <f t="shared" ca="1" si="1"/>
        <v/>
      </c>
      <c r="E64" s="185" t="str">
        <f>IFERROR(#REF!,"")</f>
        <v/>
      </c>
      <c r="F64" s="186"/>
    </row>
    <row r="66" spans="1:6" x14ac:dyDescent="0.45">
      <c r="A66" s="191"/>
      <c r="B66" s="191"/>
      <c r="C66" s="191"/>
      <c r="D66" s="191"/>
      <c r="E66" s="191"/>
      <c r="F66" s="191"/>
    </row>
  </sheetData>
  <sheetProtection password="CFD5" sheet="1" formatColumns="0" selectLockedCells="1"/>
  <mergeCells count="32">
    <mergeCell ref="A66:F66"/>
    <mergeCell ref="E60:F60"/>
    <mergeCell ref="E61:F61"/>
    <mergeCell ref="E62:F62"/>
    <mergeCell ref="E59:F59"/>
    <mergeCell ref="E63:F63"/>
    <mergeCell ref="E64:F64"/>
    <mergeCell ref="B48:F48"/>
    <mergeCell ref="E55:F55"/>
    <mergeCell ref="E56:F56"/>
    <mergeCell ref="E57:F57"/>
    <mergeCell ref="E58:F58"/>
    <mergeCell ref="E50:F50"/>
    <mergeCell ref="E51:F51"/>
    <mergeCell ref="E52:F52"/>
    <mergeCell ref="E53:F53"/>
    <mergeCell ref="E54:F54"/>
    <mergeCell ref="E49:F49"/>
    <mergeCell ref="B31:F33"/>
    <mergeCell ref="B35:F37"/>
    <mergeCell ref="B39:F41"/>
    <mergeCell ref="B42:F42"/>
    <mergeCell ref="B43:F44"/>
    <mergeCell ref="A23:B25"/>
    <mergeCell ref="A2:B2"/>
    <mergeCell ref="D1:J14"/>
    <mergeCell ref="A1:B1"/>
    <mergeCell ref="B6:B7"/>
    <mergeCell ref="A6:A7"/>
    <mergeCell ref="C5:C8"/>
    <mergeCell ref="C17:G18"/>
    <mergeCell ref="A22:B22"/>
  </mergeCells>
  <conditionalFormatting sqref="B5">
    <cfRule type="expression" dxfId="2" priority="2">
      <formula>$C$5&lt;&gt;""</formula>
    </cfRule>
  </conditionalFormatting>
  <conditionalFormatting sqref="D50:D64">
    <cfRule type="cellIs" dxfId="1" priority="1" operator="greaterThan">
      <formula>365</formula>
    </cfRule>
  </conditionalFormatting>
  <dataValidations count="3">
    <dataValidation type="date" operator="greaterThan" allowBlank="1" showInputMessage="1" showErrorMessage="1" error="Bitte ein gültiges Datum eingeben! (TT.MM.JJJJ)" sqref="B5" xr:uid="{B4DCDDD1-DDCD-42A5-948F-7F60CA7075C8}">
      <formula1>43466</formula1>
    </dataValidation>
    <dataValidation type="decimal" errorStyle="warning" operator="greaterThanOrEqual" allowBlank="1" showInputMessage="1" showErrorMessage="1" error="Negativer Wert??" sqref="B9:B21" xr:uid="{5C5E6B1D-3F9D-4DC2-AF15-992DC30C049F}">
      <formula1>0</formula1>
    </dataValidation>
    <dataValidation type="decimal" operator="greaterThanOrEqual" allowBlank="1" showInputMessage="1" showErrorMessage="1" error="Wert muss größer oder gleich 0 sein." sqref="B26:B27" xr:uid="{C0053761-2D78-4283-9DFF-7751F4E4CCAA}">
      <formula1>0</formula1>
    </dataValidation>
  </dataValidations>
  <hyperlinks>
    <hyperlink ref="B43" r:id="rId1" xr:uid="{172490BC-91C5-4CB0-A8DA-2623C7D785B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393C4-1BD7-421E-A9EF-46DF71A71EE3}">
  <sheetPr codeName="Tabelle6">
    <tabColor theme="6"/>
  </sheetPr>
  <dimension ref="A1:J162"/>
  <sheetViews>
    <sheetView showGridLines="0" tabSelected="1" zoomScaleNormal="100" workbookViewId="0">
      <selection activeCell="B3" sqref="B3:F3"/>
    </sheetView>
  </sheetViews>
  <sheetFormatPr baseColWidth="10" defaultColWidth="12.86328125" defaultRowHeight="15.75" x14ac:dyDescent="0.5"/>
  <cols>
    <col min="1" max="1" width="37.59765625" style="12" customWidth="1"/>
    <col min="2" max="2" width="12.73046875" style="12" customWidth="1"/>
    <col min="3" max="4" width="12" style="12" customWidth="1"/>
    <col min="5" max="16384" width="12.86328125" style="12"/>
  </cols>
  <sheetData>
    <row r="1" spans="1:10" ht="108.4" customHeight="1" x14ac:dyDescent="0.5">
      <c r="A1" s="220" t="s">
        <v>127</v>
      </c>
      <c r="B1" s="221"/>
      <c r="C1" s="221"/>
      <c r="D1" s="221"/>
      <c r="E1" s="221"/>
      <c r="F1" s="222"/>
      <c r="I1" s="92" t="s">
        <v>81</v>
      </c>
      <c r="J1" s="92" t="str">
        <f ca="1">MID(CELL("Dateiname",A1),SEARCH("[",CELL("Dateiname",A1))+1,SEARCH("]",CELL("Dateiname",A1))-SEARCH("[",CELL("Dateiname",A1))-1)</f>
        <v>K3_EuM_Quelle.xlsx</v>
      </c>
    </row>
    <row r="2" spans="1:10" ht="80.099999999999994" customHeight="1" thickBot="1" x14ac:dyDescent="0.55000000000000004">
      <c r="A2" s="106" t="str">
        <f ca="1">"Info zum Dateinamen (.xlsx) und zum Blattnamen die im Kalk-TOOL zeichenident eingegeben werden müssen. (Dieses Blatt ist das "&amp;_xlfn.SHEET(A1)&amp;"-te von "&amp;_xlfn.SHEETS()&amp;" Blättern in dieser Datei ["&amp;B2&amp;"])"</f>
        <v>Info zum Dateinamen (.xlsx) und zum Blattnamen die im Kalk-TOOL zeichenident eingegeben werden müssen. (Dieses Blatt ist das 2-te von 2 Blättern in dieser Datei [K3_EuM_Quelle])</v>
      </c>
      <c r="B2" s="194" t="str">
        <f ca="1">MID(J1,1,SEARCH(".",J1)-1)</f>
        <v>K3_EuM_Quelle</v>
      </c>
      <c r="C2" s="233"/>
      <c r="D2" s="195"/>
      <c r="E2" s="194" t="str">
        <f ca="1">MID(CELL("Dateiname",$A$1),FIND("]", CELL("Dateiname",$A$1))+1,31)</f>
        <v>EuM_25</v>
      </c>
      <c r="F2" s="195"/>
      <c r="G2" s="192" t="str">
        <f ca="1">IF(ISERROR(FIND("-",B2&amp;E2)),IF(ISERROR(FIND("+",B2&amp;E2)),IF(ISERROR(FIND(":",B2&amp;E2)),IF(ISERROR(FIND("'",B2&amp;E2)),IF(ISERROR(FIND(";",B2&amp;E2)),IF(ISERROR(FIND("!",B2&amp;E2)),IF(ISERROR(FIND("§",B2&amp;E2)),IF(ISERROR(FIND("$",B2&amp;E2)),IF(ISERROR(FIND(" ",B2&amp;E2)),IF(ISERROR(FIND("(",B2&amp;E2)),IF(ISERROR(FIND(")",B2&amp;E2)),IF(ISERROR(FIND("/",B2&amp;E2)),IF(ISERROR(FIND("*",B2&amp;E2)),IF(ISERROR(FIND("&amp;",B2&amp;E2)),IF(ISERROR(FIND("@",B2&amp;E2)),IF(ISERROR(FIND("[",B2&amp;E2)),IF(ISERROR(FIND("]",B2&amp;E2)),IF(ISERROR(FIND("%",B2&amp;E2)),IF(ISERROR(FIND(".",B2&amp;E2)),IF(ISERROR(FIND("=",B2&amp;E2)),IF(ISERROR(FIND(" ",B2&amp;E2)),IF(ISERROR(FIND(" ",B2&amp;E2)),IF(ISERROR(FIND(" ",B2&amp;E2)),IF(ISERROR(FIND(" ",B2&amp;E2)),IF(ISERROR(FIND(" ",B2&amp;E2)),IF(ISERROR(FIND(" ",B2&amp;E2)),IF(ISERROR(FIND("ß",B2&amp;E2)),IF(ISERROR(FIND("´",B2&amp;E2)),IF(ISERROR(FIND("`",B2&amp;E2)),IF(ISERROR(FIND("?",B2&amp;E2)),IF(ISERROR(FIND("&lt;",B2&amp;E2)),IF(ISERROR(FIND("&gt;",A12)),"",I1),I1),I1),I1),I1),I1),I1),I1),I1),I1),I1),I1),I1),I1),I1),I1),I1),I1),I1),I1),I1),I1),I1),I1),I1),I1),I1),I1),I1),I1),I1),I1)</f>
        <v/>
      </c>
      <c r="H2" s="193"/>
    </row>
    <row r="3" spans="1:10" ht="30" customHeight="1" thickTop="1" thickBot="1" x14ac:dyDescent="0.55000000000000004">
      <c r="A3" s="110" t="s">
        <v>95</v>
      </c>
      <c r="B3" s="223" t="s">
        <v>141</v>
      </c>
      <c r="C3" s="224"/>
      <c r="D3" s="224"/>
      <c r="E3" s="224"/>
      <c r="F3" s="225"/>
      <c r="G3" s="127" t="str">
        <f ca="1">IF(TODAY()-B4&gt;365,"KollV-Datum älter als 1 Jahr!","")</f>
        <v/>
      </c>
    </row>
    <row r="4" spans="1:10" ht="16.149999999999999" thickTop="1" x14ac:dyDescent="0.5">
      <c r="A4" s="107" t="s">
        <v>84</v>
      </c>
      <c r="B4" s="108">
        <v>45658</v>
      </c>
      <c r="C4" s="107" t="s">
        <v>83</v>
      </c>
      <c r="D4" s="109">
        <v>5.9880000000000003E-3</v>
      </c>
      <c r="E4" s="226" t="s">
        <v>0</v>
      </c>
      <c r="F4" s="227"/>
      <c r="G4" s="128" t="str">
        <f>IF(D4="","Faktor zur Umrechnung, bzw 1,0 eintragen.","")</f>
        <v/>
      </c>
    </row>
    <row r="5" spans="1:10" ht="15.75" customHeight="1" x14ac:dyDescent="0.5">
      <c r="A5" s="228" t="s">
        <v>85</v>
      </c>
      <c r="B5" s="164" t="s">
        <v>86</v>
      </c>
      <c r="C5" s="164" t="s">
        <v>87</v>
      </c>
      <c r="D5" s="230" t="s">
        <v>77</v>
      </c>
      <c r="E5" s="164" t="s">
        <v>78</v>
      </c>
      <c r="F5" s="230" t="s">
        <v>1</v>
      </c>
      <c r="G5" s="217" t="str">
        <f>"Info: Der Faktor von "&amp;TEXT(D4,"0,000000")&amp;" stellt einen Teiler von "&amp;TEXT(1/D4,"0,00")&amp;" dar."</f>
        <v>Info: Der Faktor von 0,005988 stellt einen Teiler von 167,00 dar.</v>
      </c>
      <c r="H5" s="218"/>
      <c r="I5" s="218"/>
    </row>
    <row r="6" spans="1:10" x14ac:dyDescent="0.5">
      <c r="A6" s="229"/>
      <c r="B6" s="165"/>
      <c r="C6" s="165"/>
      <c r="D6" s="231"/>
      <c r="E6" s="165"/>
      <c r="F6" s="232"/>
      <c r="G6" s="217"/>
      <c r="H6" s="218"/>
      <c r="I6" s="218"/>
    </row>
    <row r="7" spans="1:10" x14ac:dyDescent="0.5">
      <c r="A7" s="115" t="s">
        <v>75</v>
      </c>
      <c r="B7" s="114">
        <v>4070.72</v>
      </c>
      <c r="C7" s="59" t="s">
        <v>22</v>
      </c>
      <c r="D7" s="13">
        <f t="shared" ref="D7:D32" si="0">B7*$D$4</f>
        <v>24.375471359999999</v>
      </c>
      <c r="E7" s="94">
        <v>0.15</v>
      </c>
      <c r="F7" s="14">
        <f>D7*E7</f>
        <v>3.6563207039999996</v>
      </c>
    </row>
    <row r="8" spans="1:10" x14ac:dyDescent="0.5">
      <c r="A8" s="116" t="s">
        <v>23</v>
      </c>
      <c r="B8" s="82">
        <v>3726.84</v>
      </c>
      <c r="C8" s="60" t="s">
        <v>24</v>
      </c>
      <c r="D8" s="6">
        <f t="shared" si="0"/>
        <v>22.316317920000003</v>
      </c>
      <c r="E8" s="95">
        <v>0.15</v>
      </c>
      <c r="F8" s="7">
        <f t="shared" ref="F8:F32" si="1">D8*E8</f>
        <v>3.3474476880000004</v>
      </c>
    </row>
    <row r="9" spans="1:10" x14ac:dyDescent="0.5">
      <c r="A9" s="116" t="s">
        <v>25</v>
      </c>
      <c r="B9" s="82">
        <v>3324.38</v>
      </c>
      <c r="C9" s="60" t="s">
        <v>26</v>
      </c>
      <c r="D9" s="6">
        <f t="shared" si="0"/>
        <v>19.906387440000003</v>
      </c>
      <c r="E9" s="95">
        <v>0.15</v>
      </c>
      <c r="F9" s="7">
        <f t="shared" si="1"/>
        <v>2.9859581160000004</v>
      </c>
      <c r="H9" s="15"/>
    </row>
    <row r="10" spans="1:10" x14ac:dyDescent="0.5">
      <c r="A10" s="116" t="s">
        <v>27</v>
      </c>
      <c r="B10" s="82">
        <v>2885.37</v>
      </c>
      <c r="C10" s="60" t="s">
        <v>28</v>
      </c>
      <c r="D10" s="6">
        <f t="shared" si="0"/>
        <v>17.277595560000002</v>
      </c>
      <c r="E10" s="95">
        <v>0.15</v>
      </c>
      <c r="F10" s="7">
        <f t="shared" si="1"/>
        <v>2.5916393340000003</v>
      </c>
    </row>
    <row r="11" spans="1:10" x14ac:dyDescent="0.5">
      <c r="A11" s="116" t="s">
        <v>29</v>
      </c>
      <c r="B11" s="82">
        <v>2699.99</v>
      </c>
      <c r="C11" s="60" t="s">
        <v>30</v>
      </c>
      <c r="D11" s="6">
        <f t="shared" si="0"/>
        <v>16.167540119999998</v>
      </c>
      <c r="E11" s="95">
        <v>0.15</v>
      </c>
      <c r="F11" s="7">
        <f t="shared" si="1"/>
        <v>2.4251310179999996</v>
      </c>
    </row>
    <row r="12" spans="1:10" x14ac:dyDescent="0.5">
      <c r="A12" s="116" t="s">
        <v>31</v>
      </c>
      <c r="B12" s="82">
        <v>2570.7199999999998</v>
      </c>
      <c r="C12" s="60" t="s">
        <v>32</v>
      </c>
      <c r="D12" s="6">
        <f t="shared" si="0"/>
        <v>15.393471359999999</v>
      </c>
      <c r="E12" s="95">
        <v>0.15</v>
      </c>
      <c r="F12" s="7">
        <f t="shared" si="1"/>
        <v>2.3090207039999999</v>
      </c>
    </row>
    <row r="13" spans="1:10" x14ac:dyDescent="0.5">
      <c r="A13" s="116" t="s">
        <v>33</v>
      </c>
      <c r="B13" s="82">
        <v>2516.58</v>
      </c>
      <c r="C13" s="60" t="s">
        <v>34</v>
      </c>
      <c r="D13" s="6">
        <f t="shared" si="0"/>
        <v>15.06928104</v>
      </c>
      <c r="E13" s="95">
        <v>0.15</v>
      </c>
      <c r="F13" s="7">
        <f t="shared" si="1"/>
        <v>2.260392156</v>
      </c>
    </row>
    <row r="14" spans="1:10" x14ac:dyDescent="0.5">
      <c r="A14" s="116" t="s">
        <v>35</v>
      </c>
      <c r="B14" s="82">
        <v>2516.58</v>
      </c>
      <c r="C14" s="60" t="s">
        <v>36</v>
      </c>
      <c r="D14" s="6">
        <f t="shared" si="0"/>
        <v>15.06928104</v>
      </c>
      <c r="E14" s="95">
        <v>0.15</v>
      </c>
      <c r="F14" s="7">
        <f t="shared" si="1"/>
        <v>2.260392156</v>
      </c>
    </row>
    <row r="15" spans="1:10" x14ac:dyDescent="0.5">
      <c r="A15" s="116"/>
      <c r="B15" s="82"/>
      <c r="C15" s="60"/>
      <c r="D15" s="6">
        <f t="shared" si="0"/>
        <v>0</v>
      </c>
      <c r="E15" s="95"/>
      <c r="F15" s="7">
        <f t="shared" si="1"/>
        <v>0</v>
      </c>
    </row>
    <row r="16" spans="1:10" x14ac:dyDescent="0.5">
      <c r="A16" s="116"/>
      <c r="B16" s="82"/>
      <c r="C16" s="60"/>
      <c r="D16" s="6">
        <f t="shared" si="0"/>
        <v>0</v>
      </c>
      <c r="E16" s="95"/>
      <c r="F16" s="7">
        <f t="shared" si="1"/>
        <v>0</v>
      </c>
    </row>
    <row r="17" spans="1:6" x14ac:dyDescent="0.5">
      <c r="A17" s="57" t="s">
        <v>114</v>
      </c>
      <c r="B17" s="58"/>
      <c r="C17" s="60"/>
      <c r="D17" s="6">
        <f t="shared" si="0"/>
        <v>0</v>
      </c>
      <c r="E17" s="93"/>
      <c r="F17" s="7">
        <f t="shared" si="1"/>
        <v>0</v>
      </c>
    </row>
    <row r="18" spans="1:6" x14ac:dyDescent="0.5">
      <c r="A18" s="57" t="s">
        <v>113</v>
      </c>
      <c r="B18" s="58"/>
      <c r="C18" s="60"/>
      <c r="D18" s="6">
        <f t="shared" si="0"/>
        <v>0</v>
      </c>
      <c r="E18" s="93"/>
      <c r="F18" s="7">
        <f t="shared" si="1"/>
        <v>0</v>
      </c>
    </row>
    <row r="19" spans="1:6" x14ac:dyDescent="0.5">
      <c r="A19" s="57"/>
      <c r="B19" s="58"/>
      <c r="C19" s="60"/>
      <c r="D19" s="6">
        <f t="shared" si="0"/>
        <v>0</v>
      </c>
      <c r="E19" s="93"/>
      <c r="F19" s="7">
        <f t="shared" si="1"/>
        <v>0</v>
      </c>
    </row>
    <row r="20" spans="1:6" x14ac:dyDescent="0.5">
      <c r="A20" s="57"/>
      <c r="B20" s="58"/>
      <c r="C20" s="60"/>
      <c r="D20" s="6">
        <f t="shared" si="0"/>
        <v>0</v>
      </c>
      <c r="E20" s="93"/>
      <c r="F20" s="7">
        <f t="shared" si="1"/>
        <v>0</v>
      </c>
    </row>
    <row r="21" spans="1:6" x14ac:dyDescent="0.5">
      <c r="A21" s="57"/>
      <c r="B21" s="58"/>
      <c r="C21" s="60"/>
      <c r="D21" s="6">
        <f t="shared" si="0"/>
        <v>0</v>
      </c>
      <c r="E21" s="93"/>
      <c r="F21" s="7">
        <f t="shared" si="1"/>
        <v>0</v>
      </c>
    </row>
    <row r="22" spans="1:6" x14ac:dyDescent="0.5">
      <c r="A22" s="57"/>
      <c r="B22" s="58"/>
      <c r="C22" s="60"/>
      <c r="D22" s="6">
        <f t="shared" si="0"/>
        <v>0</v>
      </c>
      <c r="E22" s="93"/>
      <c r="F22" s="7">
        <f t="shared" si="1"/>
        <v>0</v>
      </c>
    </row>
    <row r="23" spans="1:6" x14ac:dyDescent="0.5">
      <c r="A23" s="57"/>
      <c r="B23" s="58"/>
      <c r="C23" s="60"/>
      <c r="D23" s="6">
        <f t="shared" si="0"/>
        <v>0</v>
      </c>
      <c r="E23" s="93"/>
      <c r="F23" s="7">
        <f t="shared" si="1"/>
        <v>0</v>
      </c>
    </row>
    <row r="24" spans="1:6" x14ac:dyDescent="0.5">
      <c r="A24" s="57"/>
      <c r="B24" s="58"/>
      <c r="C24" s="60"/>
      <c r="D24" s="6">
        <f t="shared" si="0"/>
        <v>0</v>
      </c>
      <c r="E24" s="93"/>
      <c r="F24" s="7">
        <f t="shared" si="1"/>
        <v>0</v>
      </c>
    </row>
    <row r="25" spans="1:6" x14ac:dyDescent="0.5">
      <c r="A25" s="57"/>
      <c r="B25" s="58"/>
      <c r="C25" s="60"/>
      <c r="D25" s="6">
        <f t="shared" si="0"/>
        <v>0</v>
      </c>
      <c r="E25" s="93"/>
      <c r="F25" s="7">
        <f t="shared" si="1"/>
        <v>0</v>
      </c>
    </row>
    <row r="26" spans="1:6" x14ac:dyDescent="0.5">
      <c r="A26" s="57"/>
      <c r="B26" s="58"/>
      <c r="C26" s="60"/>
      <c r="D26" s="6">
        <f t="shared" si="0"/>
        <v>0</v>
      </c>
      <c r="E26" s="93"/>
      <c r="F26" s="7">
        <f t="shared" si="1"/>
        <v>0</v>
      </c>
    </row>
    <row r="27" spans="1:6" x14ac:dyDescent="0.5">
      <c r="A27" s="57"/>
      <c r="B27" s="58"/>
      <c r="C27" s="60"/>
      <c r="D27" s="6">
        <f t="shared" si="0"/>
        <v>0</v>
      </c>
      <c r="E27" s="93"/>
      <c r="F27" s="7">
        <f t="shared" si="1"/>
        <v>0</v>
      </c>
    </row>
    <row r="28" spans="1:6" x14ac:dyDescent="0.5">
      <c r="A28" s="57"/>
      <c r="B28" s="58"/>
      <c r="C28" s="60"/>
      <c r="D28" s="6">
        <f t="shared" si="0"/>
        <v>0</v>
      </c>
      <c r="E28" s="93"/>
      <c r="F28" s="7">
        <f t="shared" si="1"/>
        <v>0</v>
      </c>
    </row>
    <row r="29" spans="1:6" x14ac:dyDescent="0.5">
      <c r="A29" s="57"/>
      <c r="B29" s="58"/>
      <c r="C29" s="60"/>
      <c r="D29" s="6">
        <f t="shared" si="0"/>
        <v>0</v>
      </c>
      <c r="E29" s="93"/>
      <c r="F29" s="7">
        <f t="shared" si="1"/>
        <v>0</v>
      </c>
    </row>
    <row r="30" spans="1:6" x14ac:dyDescent="0.5">
      <c r="A30" s="57"/>
      <c r="B30" s="58"/>
      <c r="C30" s="60"/>
      <c r="D30" s="6">
        <f t="shared" si="0"/>
        <v>0</v>
      </c>
      <c r="E30" s="93"/>
      <c r="F30" s="7">
        <f t="shared" si="1"/>
        <v>0</v>
      </c>
    </row>
    <row r="31" spans="1:6" x14ac:dyDescent="0.5">
      <c r="A31" s="57"/>
      <c r="B31" s="58"/>
      <c r="C31" s="60"/>
      <c r="D31" s="6">
        <f t="shared" si="0"/>
        <v>0</v>
      </c>
      <c r="E31" s="93"/>
      <c r="F31" s="7">
        <f t="shared" si="1"/>
        <v>0</v>
      </c>
    </row>
    <row r="32" spans="1:6" x14ac:dyDescent="0.5">
      <c r="A32" s="57"/>
      <c r="B32" s="58"/>
      <c r="C32" s="60"/>
      <c r="D32" s="6">
        <f t="shared" si="0"/>
        <v>0</v>
      </c>
      <c r="E32" s="93"/>
      <c r="F32" s="7">
        <f t="shared" si="1"/>
        <v>0</v>
      </c>
    </row>
    <row r="33" spans="1:6" x14ac:dyDescent="0.5">
      <c r="A33" s="47"/>
      <c r="B33" s="7"/>
      <c r="C33" s="49"/>
      <c r="D33" s="8"/>
      <c r="E33" s="48"/>
      <c r="F33" s="9"/>
    </row>
    <row r="34" spans="1:6" x14ac:dyDescent="0.5">
      <c r="A34" s="199" t="s">
        <v>2</v>
      </c>
      <c r="B34" s="200"/>
      <c r="C34" s="200"/>
      <c r="D34" s="200"/>
      <c r="E34" s="200"/>
      <c r="F34" s="201"/>
    </row>
    <row r="36" spans="1:6" x14ac:dyDescent="0.5">
      <c r="A36" s="196" t="s">
        <v>88</v>
      </c>
      <c r="B36" s="197"/>
      <c r="C36" s="198"/>
      <c r="E36" s="211" t="s">
        <v>96</v>
      </c>
      <c r="F36" s="212"/>
    </row>
    <row r="37" spans="1:6" ht="15.75" customHeight="1" x14ac:dyDescent="0.5">
      <c r="A37" s="16" t="s">
        <v>101</v>
      </c>
      <c r="B37" s="17"/>
      <c r="C37" s="61">
        <v>38.5</v>
      </c>
      <c r="D37" s="219" t="str">
        <f>IF(C37="","Arb.-Zeit eintragen!","")</f>
        <v/>
      </c>
      <c r="E37" s="213" t="s">
        <v>97</v>
      </c>
      <c r="F37" s="214"/>
    </row>
    <row r="38" spans="1:6" ht="18" x14ac:dyDescent="0.5">
      <c r="A38" s="16" t="s">
        <v>102</v>
      </c>
      <c r="B38" s="18" t="s">
        <v>21</v>
      </c>
      <c r="C38" s="18" t="s">
        <v>3</v>
      </c>
      <c r="D38" s="219"/>
      <c r="E38" s="213"/>
      <c r="F38" s="214"/>
    </row>
    <row r="39" spans="1:6" x14ac:dyDescent="0.5">
      <c r="A39" s="115" t="s">
        <v>37</v>
      </c>
      <c r="B39" s="68">
        <v>1.17</v>
      </c>
      <c r="C39" s="69">
        <v>0.25</v>
      </c>
      <c r="E39" s="213"/>
      <c r="F39" s="214"/>
    </row>
    <row r="40" spans="1:6" x14ac:dyDescent="0.5">
      <c r="A40" s="116" t="s">
        <v>76</v>
      </c>
      <c r="B40" s="70">
        <v>1.17</v>
      </c>
      <c r="C40" s="71">
        <v>0.5</v>
      </c>
      <c r="E40" s="213"/>
      <c r="F40" s="214"/>
    </row>
    <row r="41" spans="1:6" x14ac:dyDescent="0.5">
      <c r="A41" s="116" t="s">
        <v>4</v>
      </c>
      <c r="B41" s="70">
        <v>1.17</v>
      </c>
      <c r="C41" s="71">
        <v>0.5</v>
      </c>
      <c r="E41" s="213"/>
      <c r="F41" s="214"/>
    </row>
    <row r="42" spans="1:6" x14ac:dyDescent="0.5">
      <c r="A42" s="116" t="s">
        <v>38</v>
      </c>
      <c r="B42" s="70">
        <v>1.17</v>
      </c>
      <c r="C42" s="71">
        <v>0.75</v>
      </c>
      <c r="E42" s="213"/>
      <c r="F42" s="214"/>
    </row>
    <row r="43" spans="1:6" x14ac:dyDescent="0.5">
      <c r="A43" s="116" t="s">
        <v>5</v>
      </c>
      <c r="B43" s="70">
        <v>1.17</v>
      </c>
      <c r="C43" s="71">
        <v>1</v>
      </c>
      <c r="E43" s="213"/>
      <c r="F43" s="214"/>
    </row>
    <row r="44" spans="1:6" x14ac:dyDescent="0.5">
      <c r="A44" s="116"/>
      <c r="B44" s="70"/>
      <c r="C44" s="71"/>
      <c r="E44" s="213"/>
      <c r="F44" s="214"/>
    </row>
    <row r="45" spans="1:6" x14ac:dyDescent="0.5">
      <c r="A45" s="57"/>
      <c r="B45" s="64"/>
      <c r="C45" s="65"/>
      <c r="E45" s="213"/>
      <c r="F45" s="214"/>
    </row>
    <row r="46" spans="1:6" x14ac:dyDescent="0.5">
      <c r="A46" s="57"/>
      <c r="B46" s="64"/>
      <c r="C46" s="65"/>
      <c r="E46" s="213"/>
      <c r="F46" s="214"/>
    </row>
    <row r="47" spans="1:6" x14ac:dyDescent="0.5">
      <c r="A47" s="57"/>
      <c r="B47" s="64"/>
      <c r="C47" s="65"/>
      <c r="E47" s="213"/>
      <c r="F47" s="214"/>
    </row>
    <row r="48" spans="1:6" x14ac:dyDescent="0.5">
      <c r="A48" s="118"/>
      <c r="B48" s="66"/>
      <c r="C48" s="67"/>
      <c r="E48" s="213"/>
      <c r="F48" s="214"/>
    </row>
    <row r="49" spans="1:6" ht="18" x14ac:dyDescent="0.5">
      <c r="A49" s="16" t="s">
        <v>100</v>
      </c>
      <c r="B49" s="18" t="s">
        <v>21</v>
      </c>
      <c r="C49" s="18" t="s">
        <v>3</v>
      </c>
      <c r="E49" s="213"/>
      <c r="F49" s="214"/>
    </row>
    <row r="50" spans="1:6" x14ac:dyDescent="0.5">
      <c r="A50" s="115" t="s">
        <v>39</v>
      </c>
      <c r="B50" s="68">
        <v>1</v>
      </c>
      <c r="C50" s="69">
        <v>1</v>
      </c>
      <c r="E50" s="213"/>
      <c r="F50" s="214"/>
    </row>
    <row r="51" spans="1:6" x14ac:dyDescent="0.5">
      <c r="A51" s="116"/>
      <c r="B51" s="70"/>
      <c r="C51" s="71"/>
      <c r="E51" s="215"/>
      <c r="F51" s="216"/>
    </row>
    <row r="52" spans="1:6" x14ac:dyDescent="0.5">
      <c r="A52" s="116"/>
      <c r="B52" s="70"/>
      <c r="C52" s="71"/>
    </row>
    <row r="53" spans="1:6" x14ac:dyDescent="0.5">
      <c r="A53" s="116"/>
      <c r="B53" s="70"/>
      <c r="C53" s="71"/>
    </row>
    <row r="54" spans="1:6" x14ac:dyDescent="0.5">
      <c r="A54" s="116"/>
      <c r="B54" s="70"/>
      <c r="C54" s="71"/>
    </row>
    <row r="55" spans="1:6" x14ac:dyDescent="0.5">
      <c r="A55" s="16" t="s">
        <v>103</v>
      </c>
      <c r="B55" s="18" t="s">
        <v>6</v>
      </c>
      <c r="C55" s="18"/>
    </row>
    <row r="56" spans="1:6" x14ac:dyDescent="0.5">
      <c r="A56" s="62" t="s">
        <v>40</v>
      </c>
      <c r="B56" s="74">
        <v>3.1309999999999998</v>
      </c>
      <c r="C56" s="19"/>
    </row>
    <row r="57" spans="1:6" x14ac:dyDescent="0.5">
      <c r="A57" s="63" t="s">
        <v>41</v>
      </c>
      <c r="B57" s="72">
        <v>1.042</v>
      </c>
      <c r="C57" s="20"/>
    </row>
    <row r="58" spans="1:6" x14ac:dyDescent="0.5">
      <c r="A58" s="75" t="s">
        <v>74</v>
      </c>
      <c r="B58" s="111">
        <v>3.1309999999999998</v>
      </c>
      <c r="C58" s="20"/>
    </row>
    <row r="59" spans="1:6" x14ac:dyDescent="0.5">
      <c r="A59" s="75"/>
      <c r="B59" s="111"/>
      <c r="C59" s="20"/>
    </row>
    <row r="60" spans="1:6" x14ac:dyDescent="0.5">
      <c r="A60" s="73"/>
      <c r="B60" s="112"/>
      <c r="C60" s="21"/>
    </row>
    <row r="61" spans="1:6" x14ac:dyDescent="0.5">
      <c r="A61" s="202" t="s">
        <v>71</v>
      </c>
      <c r="B61" s="203"/>
      <c r="C61" s="204"/>
    </row>
    <row r="62" spans="1:6" x14ac:dyDescent="0.5">
      <c r="A62" s="205"/>
      <c r="B62" s="206"/>
      <c r="C62" s="207"/>
    </row>
    <row r="63" spans="1:6" x14ac:dyDescent="0.5">
      <c r="A63" s="208"/>
      <c r="B63" s="209"/>
      <c r="C63" s="210"/>
    </row>
    <row r="66" spans="1:5" x14ac:dyDescent="0.5">
      <c r="A66" s="196" t="s">
        <v>89</v>
      </c>
      <c r="B66" s="197"/>
      <c r="C66" s="198"/>
    </row>
    <row r="67" spans="1:5" x14ac:dyDescent="0.5">
      <c r="A67" s="22" t="s">
        <v>90</v>
      </c>
      <c r="B67" s="23" t="s">
        <v>7</v>
      </c>
      <c r="C67" s="24" t="s">
        <v>8</v>
      </c>
    </row>
    <row r="68" spans="1:5" x14ac:dyDescent="0.5">
      <c r="A68" s="116" t="s">
        <v>42</v>
      </c>
      <c r="B68" s="78">
        <v>0.1</v>
      </c>
      <c r="C68" s="76"/>
      <c r="D68" s="25" t="str">
        <f>IF(AND(B68&gt;0,C68&gt;0),"Entweder in % oder €-Wert angeben!!","")</f>
        <v/>
      </c>
    </row>
    <row r="69" spans="1:5" x14ac:dyDescent="0.5">
      <c r="A69" s="116" t="s">
        <v>9</v>
      </c>
      <c r="B69" s="79"/>
      <c r="C69" s="76">
        <v>0.73</v>
      </c>
      <c r="D69" s="25" t="str">
        <f t="shared" ref="D69:D94" si="2">IF(AND(B69&gt;0,C69&gt;0),"Entweder in % oder €-Wert angeben!!","")</f>
        <v/>
      </c>
    </row>
    <row r="70" spans="1:5" x14ac:dyDescent="0.5">
      <c r="A70" s="116" t="s">
        <v>43</v>
      </c>
      <c r="B70" s="79"/>
      <c r="C70" s="76">
        <v>0.73</v>
      </c>
      <c r="D70" s="25" t="str">
        <f t="shared" si="2"/>
        <v/>
      </c>
    </row>
    <row r="71" spans="1:5" x14ac:dyDescent="0.5">
      <c r="A71" s="116" t="s">
        <v>44</v>
      </c>
      <c r="B71" s="79"/>
      <c r="C71" s="76">
        <v>0.73</v>
      </c>
      <c r="D71" s="25" t="str">
        <f t="shared" si="2"/>
        <v/>
      </c>
    </row>
    <row r="72" spans="1:5" x14ac:dyDescent="0.5">
      <c r="A72" s="116"/>
      <c r="B72" s="79"/>
      <c r="C72" s="76"/>
      <c r="D72" s="25" t="str">
        <f t="shared" si="2"/>
        <v/>
      </c>
    </row>
    <row r="73" spans="1:5" x14ac:dyDescent="0.5">
      <c r="A73" s="116"/>
      <c r="B73" s="79"/>
      <c r="C73" s="76"/>
      <c r="D73" s="25" t="str">
        <f t="shared" si="2"/>
        <v/>
      </c>
      <c r="E73" s="25"/>
    </row>
    <row r="74" spans="1:5" x14ac:dyDescent="0.5">
      <c r="A74" s="116"/>
      <c r="B74" s="79"/>
      <c r="C74" s="76"/>
      <c r="D74" s="25" t="str">
        <f t="shared" si="2"/>
        <v/>
      </c>
    </row>
    <row r="75" spans="1:5" x14ac:dyDescent="0.5">
      <c r="A75" s="116"/>
      <c r="B75" s="79"/>
      <c r="C75" s="76"/>
      <c r="D75" s="25" t="str">
        <f t="shared" si="2"/>
        <v/>
      </c>
    </row>
    <row r="76" spans="1:5" x14ac:dyDescent="0.5">
      <c r="A76" s="116"/>
      <c r="B76" s="79"/>
      <c r="C76" s="76"/>
      <c r="D76" s="25" t="str">
        <f t="shared" si="2"/>
        <v/>
      </c>
    </row>
    <row r="77" spans="1:5" x14ac:dyDescent="0.5">
      <c r="A77" s="116"/>
      <c r="B77" s="79"/>
      <c r="C77" s="76"/>
      <c r="D77" s="25" t="str">
        <f t="shared" si="2"/>
        <v/>
      </c>
    </row>
    <row r="78" spans="1:5" x14ac:dyDescent="0.5">
      <c r="A78" s="116"/>
      <c r="B78" s="79"/>
      <c r="C78" s="76"/>
      <c r="D78" s="25" t="str">
        <f t="shared" si="2"/>
        <v/>
      </c>
    </row>
    <row r="79" spans="1:5" x14ac:dyDescent="0.5">
      <c r="A79" s="116"/>
      <c r="B79" s="79"/>
      <c r="C79" s="76"/>
      <c r="D79" s="25" t="str">
        <f t="shared" si="2"/>
        <v/>
      </c>
    </row>
    <row r="80" spans="1:5" x14ac:dyDescent="0.5">
      <c r="A80" s="113"/>
      <c r="B80" s="77"/>
      <c r="C80" s="76"/>
      <c r="D80" s="25" t="str">
        <f t="shared" si="2"/>
        <v/>
      </c>
    </row>
    <row r="81" spans="1:4" x14ac:dyDescent="0.5">
      <c r="A81" s="113"/>
      <c r="B81" s="77"/>
      <c r="C81" s="76"/>
      <c r="D81" s="25" t="str">
        <f t="shared" si="2"/>
        <v/>
      </c>
    </row>
    <row r="82" spans="1:4" x14ac:dyDescent="0.5">
      <c r="A82" s="113"/>
      <c r="B82" s="77"/>
      <c r="C82" s="76"/>
      <c r="D82" s="25" t="str">
        <f t="shared" si="2"/>
        <v/>
      </c>
    </row>
    <row r="83" spans="1:4" x14ac:dyDescent="0.5">
      <c r="A83" s="113"/>
      <c r="B83" s="77"/>
      <c r="C83" s="76"/>
      <c r="D83" s="25" t="str">
        <f t="shared" si="2"/>
        <v/>
      </c>
    </row>
    <row r="84" spans="1:4" x14ac:dyDescent="0.5">
      <c r="A84" s="113"/>
      <c r="B84" s="77"/>
      <c r="C84" s="76"/>
      <c r="D84" s="25" t="str">
        <f t="shared" si="2"/>
        <v/>
      </c>
    </row>
    <row r="85" spans="1:4" x14ac:dyDescent="0.5">
      <c r="A85" s="113"/>
      <c r="B85" s="77"/>
      <c r="C85" s="76"/>
      <c r="D85" s="25" t="str">
        <f t="shared" si="2"/>
        <v/>
      </c>
    </row>
    <row r="86" spans="1:4" x14ac:dyDescent="0.5">
      <c r="A86" s="113"/>
      <c r="B86" s="77"/>
      <c r="C86" s="76"/>
      <c r="D86" s="25" t="str">
        <f t="shared" si="2"/>
        <v/>
      </c>
    </row>
    <row r="87" spans="1:4" x14ac:dyDescent="0.5">
      <c r="A87" s="113"/>
      <c r="B87" s="77"/>
      <c r="C87" s="76"/>
      <c r="D87" s="25" t="str">
        <f t="shared" si="2"/>
        <v/>
      </c>
    </row>
    <row r="88" spans="1:4" x14ac:dyDescent="0.5">
      <c r="A88" s="113"/>
      <c r="B88" s="77"/>
      <c r="C88" s="76"/>
      <c r="D88" s="25" t="str">
        <f t="shared" si="2"/>
        <v/>
      </c>
    </row>
    <row r="89" spans="1:4" x14ac:dyDescent="0.5">
      <c r="A89" s="113"/>
      <c r="B89" s="77"/>
      <c r="C89" s="76"/>
      <c r="D89" s="25" t="str">
        <f t="shared" si="2"/>
        <v/>
      </c>
    </row>
    <row r="90" spans="1:4" x14ac:dyDescent="0.5">
      <c r="A90" s="113"/>
      <c r="B90" s="77"/>
      <c r="C90" s="76"/>
      <c r="D90" s="25" t="str">
        <f t="shared" si="2"/>
        <v/>
      </c>
    </row>
    <row r="91" spans="1:4" x14ac:dyDescent="0.5">
      <c r="A91" s="113"/>
      <c r="B91" s="77"/>
      <c r="C91" s="76"/>
      <c r="D91" s="25" t="str">
        <f t="shared" si="2"/>
        <v/>
      </c>
    </row>
    <row r="92" spans="1:4" x14ac:dyDescent="0.5">
      <c r="A92" s="113"/>
      <c r="B92" s="77"/>
      <c r="C92" s="76"/>
      <c r="D92" s="25" t="str">
        <f t="shared" si="2"/>
        <v/>
      </c>
    </row>
    <row r="93" spans="1:4" x14ac:dyDescent="0.5">
      <c r="A93" s="113"/>
      <c r="B93" s="77"/>
      <c r="C93" s="76"/>
      <c r="D93" s="25" t="str">
        <f t="shared" si="2"/>
        <v/>
      </c>
    </row>
    <row r="94" spans="1:4" x14ac:dyDescent="0.5">
      <c r="A94" s="50"/>
      <c r="B94" s="51"/>
      <c r="C94" s="52"/>
      <c r="D94" s="25" t="str">
        <f t="shared" si="2"/>
        <v/>
      </c>
    </row>
    <row r="96" spans="1:4" x14ac:dyDescent="0.5">
      <c r="A96" s="196" t="s">
        <v>91</v>
      </c>
      <c r="B96" s="197"/>
      <c r="C96" s="197"/>
      <c r="D96" s="198"/>
    </row>
    <row r="97" spans="1:7" x14ac:dyDescent="0.5">
      <c r="A97" s="126" t="s">
        <v>124</v>
      </c>
      <c r="B97" s="125">
        <f>DPNK!B26</f>
        <v>30</v>
      </c>
      <c r="C97" s="12" t="s">
        <v>123</v>
      </c>
      <c r="D97" s="125">
        <f>DPNK!B27</f>
        <v>17</v>
      </c>
      <c r="E97" s="217" t="s">
        <v>125</v>
      </c>
      <c r="F97" s="218"/>
      <c r="G97" s="218"/>
    </row>
    <row r="98" spans="1:7" x14ac:dyDescent="0.5">
      <c r="A98" s="234" t="s">
        <v>126</v>
      </c>
      <c r="B98" s="235" t="s">
        <v>10</v>
      </c>
      <c r="C98" s="236"/>
      <c r="D98" s="237"/>
      <c r="E98" s="217"/>
      <c r="F98" s="218"/>
      <c r="G98" s="218"/>
    </row>
    <row r="99" spans="1:7" x14ac:dyDescent="0.5">
      <c r="A99" s="234"/>
      <c r="B99" s="24" t="s">
        <v>106</v>
      </c>
      <c r="C99" s="24" t="s">
        <v>107</v>
      </c>
      <c r="D99" s="22" t="s">
        <v>11</v>
      </c>
      <c r="E99" s="217"/>
      <c r="F99" s="218"/>
      <c r="G99" s="218"/>
    </row>
    <row r="100" spans="1:7" x14ac:dyDescent="0.5">
      <c r="A100" s="115" t="s">
        <v>45</v>
      </c>
      <c r="B100" s="81">
        <v>11.71</v>
      </c>
      <c r="C100" s="81"/>
      <c r="D100" s="7">
        <f>B100+C100</f>
        <v>11.71</v>
      </c>
    </row>
    <row r="101" spans="1:7" x14ac:dyDescent="0.5">
      <c r="A101" s="116" t="s">
        <v>46</v>
      </c>
      <c r="B101" s="81">
        <v>28.2</v>
      </c>
      <c r="C101" s="81"/>
      <c r="D101" s="7">
        <f t="shared" ref="D101:D110" si="3">B101+C101</f>
        <v>28.2</v>
      </c>
    </row>
    <row r="102" spans="1:7" x14ac:dyDescent="0.5">
      <c r="A102" s="116" t="s">
        <v>47</v>
      </c>
      <c r="B102" s="81">
        <v>30</v>
      </c>
      <c r="C102" s="81">
        <f>60.82-B102</f>
        <v>30.82</v>
      </c>
      <c r="D102" s="7">
        <f t="shared" si="3"/>
        <v>60.82</v>
      </c>
    </row>
    <row r="103" spans="1:7" x14ac:dyDescent="0.5">
      <c r="A103" s="116"/>
      <c r="B103" s="81"/>
      <c r="C103" s="81"/>
      <c r="D103" s="7">
        <f t="shared" si="3"/>
        <v>0</v>
      </c>
    </row>
    <row r="104" spans="1:7" x14ac:dyDescent="0.5">
      <c r="A104" s="116" t="s">
        <v>48</v>
      </c>
      <c r="B104" s="81">
        <v>17</v>
      </c>
      <c r="C104" s="81">
        <v>4.5999999999999996</v>
      </c>
      <c r="D104" s="7">
        <f t="shared" si="3"/>
        <v>21.6</v>
      </c>
    </row>
    <row r="105" spans="1:7" x14ac:dyDescent="0.5">
      <c r="A105" s="116"/>
      <c r="B105" s="81"/>
      <c r="C105" s="81"/>
      <c r="D105" s="7">
        <f t="shared" si="3"/>
        <v>0</v>
      </c>
    </row>
    <row r="106" spans="1:7" x14ac:dyDescent="0.5">
      <c r="A106" s="113"/>
      <c r="B106" s="80"/>
      <c r="C106" s="80"/>
      <c r="D106" s="7">
        <f t="shared" si="3"/>
        <v>0</v>
      </c>
    </row>
    <row r="107" spans="1:7" x14ac:dyDescent="0.5">
      <c r="A107" s="113"/>
      <c r="B107" s="80"/>
      <c r="C107" s="80"/>
      <c r="D107" s="7">
        <f t="shared" si="3"/>
        <v>0</v>
      </c>
    </row>
    <row r="108" spans="1:7" ht="15.85" customHeight="1" x14ac:dyDescent="0.5">
      <c r="A108" s="113"/>
      <c r="B108" s="80"/>
      <c r="C108" s="80"/>
      <c r="D108" s="7">
        <f t="shared" si="3"/>
        <v>0</v>
      </c>
      <c r="E108" s="245" t="str">
        <f>(IF(MAX(B100:B110)&gt;B97,"Eintrag in Spalte 'abgabefrei' größer Maximalbetrag iHv "&amp;TEXT(B97,"0,00€")&amp;" erkannt. Den aktuell betragsfrei gestellten Höchstwert können Sie im Blatt DPNK ändern.",""))</f>
        <v/>
      </c>
      <c r="F108" s="246"/>
      <c r="G108" s="246"/>
    </row>
    <row r="109" spans="1:7" x14ac:dyDescent="0.5">
      <c r="A109" s="113"/>
      <c r="B109" s="80"/>
      <c r="C109" s="80"/>
      <c r="D109" s="7">
        <f t="shared" si="3"/>
        <v>0</v>
      </c>
      <c r="E109" s="245"/>
      <c r="F109" s="246"/>
      <c r="G109" s="246"/>
    </row>
    <row r="110" spans="1:7" x14ac:dyDescent="0.5">
      <c r="A110" s="113"/>
      <c r="B110" s="80"/>
      <c r="C110" s="80"/>
      <c r="D110" s="7">
        <f t="shared" si="3"/>
        <v>0</v>
      </c>
      <c r="E110" s="245"/>
      <c r="F110" s="246"/>
      <c r="G110" s="246"/>
    </row>
    <row r="111" spans="1:7" x14ac:dyDescent="0.5">
      <c r="A111" s="50"/>
      <c r="B111" s="53"/>
      <c r="C111" s="54"/>
      <c r="D111" s="9"/>
      <c r="E111" s="245"/>
      <c r="F111" s="246"/>
      <c r="G111" s="246"/>
    </row>
    <row r="112" spans="1:7" x14ac:dyDescent="0.5">
      <c r="A112" s="238" t="s">
        <v>104</v>
      </c>
      <c r="B112" s="235" t="s">
        <v>12</v>
      </c>
      <c r="C112" s="236"/>
      <c r="D112" s="237"/>
    </row>
    <row r="113" spans="1:6" x14ac:dyDescent="0.5">
      <c r="A113" s="239"/>
      <c r="B113" s="1" t="s">
        <v>108</v>
      </c>
      <c r="C113" s="1" t="s">
        <v>109</v>
      </c>
      <c r="D113" s="2" t="s">
        <v>11</v>
      </c>
    </row>
    <row r="114" spans="1:6" x14ac:dyDescent="0.5">
      <c r="A114" s="119" t="s">
        <v>49</v>
      </c>
      <c r="B114" s="83"/>
      <c r="C114" s="83">
        <v>1.1299999999999999</v>
      </c>
      <c r="D114" s="3">
        <f t="shared" ref="D114:D116" si="4">B114+C114</f>
        <v>1.1299999999999999</v>
      </c>
    </row>
    <row r="115" spans="1:6" x14ac:dyDescent="0.5">
      <c r="A115" s="113"/>
      <c r="B115" s="76"/>
      <c r="C115" s="76"/>
      <c r="D115" s="4">
        <f t="shared" si="4"/>
        <v>0</v>
      </c>
    </row>
    <row r="116" spans="1:6" x14ac:dyDescent="0.5">
      <c r="A116" s="120"/>
      <c r="B116" s="84"/>
      <c r="C116" s="84"/>
      <c r="D116" s="5">
        <f t="shared" si="4"/>
        <v>0</v>
      </c>
    </row>
    <row r="117" spans="1:6" x14ac:dyDescent="0.5">
      <c r="A117" s="234" t="s">
        <v>105</v>
      </c>
      <c r="B117" s="242" t="s">
        <v>13</v>
      </c>
      <c r="C117" s="243"/>
      <c r="D117" s="244"/>
    </row>
    <row r="118" spans="1:6" x14ac:dyDescent="0.5">
      <c r="A118" s="234"/>
      <c r="B118" s="24" t="s">
        <v>108</v>
      </c>
      <c r="C118" s="24" t="s">
        <v>109</v>
      </c>
      <c r="D118" s="22" t="s">
        <v>11</v>
      </c>
    </row>
    <row r="119" spans="1:6" x14ac:dyDescent="0.5">
      <c r="A119" s="115"/>
      <c r="B119" s="82"/>
      <c r="C119" s="82"/>
      <c r="D119" s="26">
        <f>B119+C119</f>
        <v>0</v>
      </c>
    </row>
    <row r="120" spans="1:6" x14ac:dyDescent="0.5">
      <c r="A120" s="57"/>
      <c r="B120" s="58"/>
      <c r="C120" s="58"/>
      <c r="D120" s="26">
        <f t="shared" ref="D120:D124" si="5">B120+C120</f>
        <v>0</v>
      </c>
    </row>
    <row r="121" spans="1:6" x14ac:dyDescent="0.5">
      <c r="A121" s="57"/>
      <c r="B121" s="58"/>
      <c r="C121" s="58"/>
      <c r="D121" s="26">
        <f t="shared" si="5"/>
        <v>0</v>
      </c>
    </row>
    <row r="122" spans="1:6" x14ac:dyDescent="0.5">
      <c r="A122" s="57"/>
      <c r="B122" s="58"/>
      <c r="C122" s="58"/>
      <c r="D122" s="26">
        <f t="shared" si="5"/>
        <v>0</v>
      </c>
    </row>
    <row r="123" spans="1:6" x14ac:dyDescent="0.5">
      <c r="A123" s="57"/>
      <c r="B123" s="58"/>
      <c r="C123" s="58"/>
      <c r="D123" s="26">
        <f t="shared" si="5"/>
        <v>0</v>
      </c>
    </row>
    <row r="124" spans="1:6" x14ac:dyDescent="0.5">
      <c r="A124" s="121"/>
      <c r="B124" s="85"/>
      <c r="C124" s="85"/>
      <c r="D124" s="46">
        <f t="shared" si="5"/>
        <v>0</v>
      </c>
    </row>
    <row r="125" spans="1:6" x14ac:dyDescent="0.5">
      <c r="A125" s="202" t="s">
        <v>82</v>
      </c>
      <c r="B125" s="203"/>
      <c r="C125" s="203"/>
      <c r="D125" s="204"/>
    </row>
    <row r="126" spans="1:6" x14ac:dyDescent="0.5">
      <c r="A126" s="208"/>
      <c r="B126" s="209"/>
      <c r="C126" s="209"/>
      <c r="D126" s="210"/>
    </row>
    <row r="128" spans="1:6" s="96" customFormat="1" ht="25.15" customHeight="1" x14ac:dyDescent="0.45">
      <c r="A128" s="248" t="s">
        <v>92</v>
      </c>
      <c r="B128" s="249"/>
      <c r="C128" s="249"/>
      <c r="D128" s="249"/>
      <c r="E128" s="249"/>
      <c r="F128" s="250"/>
    </row>
    <row r="130" spans="1:8" x14ac:dyDescent="0.5">
      <c r="A130" s="10" t="s">
        <v>79</v>
      </c>
      <c r="B130" s="27">
        <f>DPNK!B5</f>
        <v>45658</v>
      </c>
      <c r="C130" s="28"/>
      <c r="D130" s="240" t="str">
        <f ca="1">IF(TODAY()-B130&gt;365,"Datum älter als 1 Jahr! Ggf im Blatt DPNK (erstes Tabellenblatt Blatt links) ändern","")</f>
        <v/>
      </c>
      <c r="E130" s="241"/>
      <c r="F130" s="241"/>
    </row>
    <row r="131" spans="1:8" x14ac:dyDescent="0.5">
      <c r="A131" s="97" t="s">
        <v>93</v>
      </c>
      <c r="B131" s="29" t="s">
        <v>20</v>
      </c>
      <c r="C131" s="251"/>
      <c r="D131" s="240"/>
      <c r="E131" s="241"/>
      <c r="F131" s="241"/>
    </row>
    <row r="132" spans="1:8" x14ac:dyDescent="0.5">
      <c r="A132" s="276" t="s">
        <v>80</v>
      </c>
      <c r="B132" s="30" t="s">
        <v>51</v>
      </c>
      <c r="C132" s="251"/>
      <c r="D132" s="240"/>
      <c r="E132" s="241"/>
      <c r="F132" s="241"/>
    </row>
    <row r="133" spans="1:8" x14ac:dyDescent="0.5">
      <c r="A133" s="277"/>
      <c r="B133" s="31" t="s">
        <v>52</v>
      </c>
      <c r="C133" s="32"/>
    </row>
    <row r="134" spans="1:8" x14ac:dyDescent="0.5">
      <c r="A134" s="33" t="str">
        <f>DPNK!A9</f>
        <v>Arbeitslosenversicherung</v>
      </c>
      <c r="B134" s="86" t="s">
        <v>53</v>
      </c>
      <c r="C134" s="34">
        <f>IF(B134=B$132,DPNK!B9,"")</f>
        <v>2.9499999999999998E-2</v>
      </c>
    </row>
    <row r="135" spans="1:8" x14ac:dyDescent="0.5">
      <c r="A135" s="33" t="str">
        <f>DPNK!A10</f>
        <v>Zuschlag Insolvenzentgeltsicherung</v>
      </c>
      <c r="B135" s="86" t="s">
        <v>53</v>
      </c>
      <c r="C135" s="34">
        <f>IF(B135=B$132,DPNK!B10,"")</f>
        <v>1E-3</v>
      </c>
    </row>
    <row r="136" spans="1:8" x14ac:dyDescent="0.5">
      <c r="A136" s="33" t="str">
        <f>DPNK!A11</f>
        <v>Pensionsversicherung ASVG</v>
      </c>
      <c r="B136" s="86" t="s">
        <v>53</v>
      </c>
      <c r="C136" s="34">
        <f>IF(B136=B$132,DPNK!B11,"")</f>
        <v>0.1255</v>
      </c>
    </row>
    <row r="137" spans="1:8" x14ac:dyDescent="0.5">
      <c r="A137" s="33" t="str">
        <f>DPNK!A12</f>
        <v>Krankenversicherung ASVG</v>
      </c>
      <c r="B137" s="86" t="s">
        <v>53</v>
      </c>
      <c r="C137" s="34">
        <f>IF(B137=B$132,DPNK!B12,"")</f>
        <v>3.78E-2</v>
      </c>
    </row>
    <row r="138" spans="1:8" x14ac:dyDescent="0.5">
      <c r="A138" s="33" t="str">
        <f>DPNK!A13</f>
        <v>Unfallversicherung</v>
      </c>
      <c r="B138" s="86" t="s">
        <v>53</v>
      </c>
      <c r="C138" s="34">
        <f>IF(B138=B$132,DPNK!B13,"")</f>
        <v>1.0999999999999999E-2</v>
      </c>
    </row>
    <row r="139" spans="1:8" x14ac:dyDescent="0.5">
      <c r="A139" s="33" t="str">
        <f>DPNK!A14</f>
        <v>Wohnbauförderungsbeitrag</v>
      </c>
      <c r="B139" s="86" t="s">
        <v>53</v>
      </c>
      <c r="C139" s="34">
        <f>IF(B139=B$132,DPNK!B14,"")</f>
        <v>5.0000000000000001E-3</v>
      </c>
    </row>
    <row r="140" spans="1:8" x14ac:dyDescent="0.5">
      <c r="A140" s="33" t="str">
        <f>DPNK!A15</f>
        <v>Schlechtwetterentschädigungsbeitrag</v>
      </c>
      <c r="B140" s="86" t="s">
        <v>52</v>
      </c>
      <c r="C140" s="34" t="str">
        <f>IF(B140=B$132,DPNK!B15,"")</f>
        <v/>
      </c>
    </row>
    <row r="141" spans="1:8" x14ac:dyDescent="0.5">
      <c r="A141" s="33" t="str">
        <f>DPNK!A16</f>
        <v>Familienlastenausgleichsfonds</v>
      </c>
      <c r="B141" s="86" t="s">
        <v>53</v>
      </c>
      <c r="C141" s="34">
        <f>IF(B141=B$132,DPNK!B16,"")</f>
        <v>3.6999999999999998E-2</v>
      </c>
    </row>
    <row r="142" spans="1:8" x14ac:dyDescent="0.5">
      <c r="A142" s="33" t="str">
        <f>DPNK!A17</f>
        <v>#DG Zuschl. FLAF (KU2; Ø-Wert; Wert Bundesland?)</v>
      </c>
      <c r="B142" s="86" t="s">
        <v>53</v>
      </c>
      <c r="C142" s="34">
        <f>IF(B142=B$132,DPNK!B17,"")</f>
        <v>3.5999999999999999E-3</v>
      </c>
      <c r="D142" s="280" t="s">
        <v>112</v>
      </c>
      <c r="E142" s="281"/>
      <c r="F142" s="281"/>
      <c r="G142" s="281"/>
      <c r="H142" s="281"/>
    </row>
    <row r="143" spans="1:8" x14ac:dyDescent="0.5">
      <c r="A143" s="33" t="str">
        <f>DPNK!A18</f>
        <v>Mitarbeitervorsorge (Abfertigung Neu)</v>
      </c>
      <c r="B143" s="86" t="s">
        <v>51</v>
      </c>
      <c r="C143" s="34">
        <f>IF(B143=B$132,DPNK!B18,"")</f>
        <v>1.5299999999999999E-2</v>
      </c>
      <c r="D143" s="280"/>
      <c r="E143" s="281"/>
      <c r="F143" s="281"/>
      <c r="G143" s="281"/>
      <c r="H143" s="281"/>
    </row>
    <row r="144" spans="1:8" x14ac:dyDescent="0.5">
      <c r="A144" s="33" t="str">
        <f>DPNK!A19</f>
        <v>Kommunalsteuer</v>
      </c>
      <c r="B144" s="86" t="s">
        <v>53</v>
      </c>
      <c r="C144" s="34">
        <f>IF(B144=B$132,DPNK!B19,"")</f>
        <v>0.03</v>
      </c>
    </row>
    <row r="145" spans="1:8" x14ac:dyDescent="0.5">
      <c r="A145" s="33" t="str">
        <f>DPNK!A20</f>
        <v># frei verfügbar</v>
      </c>
      <c r="B145" s="86" t="s">
        <v>52</v>
      </c>
      <c r="C145" s="34" t="str">
        <f>IF(B145=B$132,DPNK!B20,"")</f>
        <v/>
      </c>
    </row>
    <row r="146" spans="1:8" x14ac:dyDescent="0.5">
      <c r="A146" s="35" t="str">
        <f>DPNK!A21</f>
        <v># frei verfügbar</v>
      </c>
      <c r="B146" s="86" t="s">
        <v>52</v>
      </c>
      <c r="C146" s="36" t="str">
        <f>IF(B146=B$132,DPNK!B21,"")</f>
        <v/>
      </c>
    </row>
    <row r="147" spans="1:8" x14ac:dyDescent="0.5">
      <c r="A147" s="37" t="s">
        <v>17</v>
      </c>
      <c r="B147" s="38"/>
      <c r="C147" s="39">
        <f>SUM(C134:C146)</f>
        <v>0.29569999999999996</v>
      </c>
    </row>
    <row r="148" spans="1:8" x14ac:dyDescent="0.5">
      <c r="A148" s="40"/>
      <c r="B148" s="41"/>
      <c r="C148" s="41"/>
      <c r="D148" s="41"/>
      <c r="E148" s="41"/>
    </row>
    <row r="149" spans="1:8" ht="15.75" customHeight="1" x14ac:dyDescent="0.5">
      <c r="A149" s="266" t="s">
        <v>94</v>
      </c>
      <c r="B149" s="98"/>
      <c r="C149" s="98"/>
      <c r="D149" s="99"/>
      <c r="E149" s="252" t="s">
        <v>62</v>
      </c>
      <c r="F149" s="268" t="s">
        <v>122</v>
      </c>
      <c r="G149" s="269"/>
      <c r="H149" s="270"/>
    </row>
    <row r="150" spans="1:8" x14ac:dyDescent="0.5">
      <c r="A150" s="267"/>
      <c r="B150" s="100"/>
      <c r="C150" s="100"/>
      <c r="D150" s="101"/>
      <c r="E150" s="253"/>
      <c r="F150" s="213"/>
      <c r="G150" s="271"/>
      <c r="H150" s="214"/>
    </row>
    <row r="151" spans="1:8" x14ac:dyDescent="0.5">
      <c r="A151" s="254" t="s">
        <v>18</v>
      </c>
      <c r="B151" s="255"/>
      <c r="C151" s="255"/>
      <c r="D151" s="256"/>
      <c r="E151" s="253" t="s">
        <v>19</v>
      </c>
      <c r="F151" s="213"/>
      <c r="G151" s="271"/>
      <c r="H151" s="214"/>
    </row>
    <row r="152" spans="1:8" x14ac:dyDescent="0.5">
      <c r="A152" s="257" t="s">
        <v>72</v>
      </c>
      <c r="B152" s="258"/>
      <c r="C152" s="259"/>
      <c r="D152" s="42" t="s">
        <v>56</v>
      </c>
      <c r="E152" s="102">
        <v>0.4214</v>
      </c>
      <c r="F152" s="213"/>
      <c r="G152" s="271"/>
      <c r="H152" s="214"/>
    </row>
    <row r="153" spans="1:8" x14ac:dyDescent="0.5">
      <c r="A153" s="260" t="s">
        <v>54</v>
      </c>
      <c r="B153" s="261"/>
      <c r="C153" s="262"/>
      <c r="D153" s="43" t="s">
        <v>57</v>
      </c>
      <c r="E153" s="103">
        <v>0</v>
      </c>
      <c r="F153" s="213"/>
      <c r="G153" s="271"/>
      <c r="H153" s="214"/>
    </row>
    <row r="154" spans="1:8" x14ac:dyDescent="0.5">
      <c r="A154" s="260" t="s">
        <v>55</v>
      </c>
      <c r="B154" s="261"/>
      <c r="C154" s="262"/>
      <c r="D154" s="43" t="s">
        <v>58</v>
      </c>
      <c r="E154" s="103">
        <v>0</v>
      </c>
      <c r="F154" s="213"/>
      <c r="G154" s="271"/>
      <c r="H154" s="214"/>
    </row>
    <row r="155" spans="1:8" x14ac:dyDescent="0.5">
      <c r="A155" s="263" t="s">
        <v>60</v>
      </c>
      <c r="B155" s="264"/>
      <c r="C155" s="265"/>
      <c r="D155" s="44" t="s">
        <v>59</v>
      </c>
      <c r="E155" s="104">
        <v>0.28060000000000002</v>
      </c>
      <c r="F155" s="213"/>
      <c r="G155" s="271"/>
      <c r="H155" s="214"/>
    </row>
    <row r="156" spans="1:8" x14ac:dyDescent="0.5">
      <c r="A156" s="273" t="s">
        <v>11</v>
      </c>
      <c r="B156" s="274"/>
      <c r="C156" s="275"/>
      <c r="D156" s="45" t="s">
        <v>61</v>
      </c>
      <c r="E156" s="105">
        <f>SUM(E152:E155)</f>
        <v>0.70199999999999996</v>
      </c>
      <c r="F156" s="213"/>
      <c r="G156" s="271"/>
      <c r="H156" s="214"/>
    </row>
    <row r="157" spans="1:8" x14ac:dyDescent="0.5">
      <c r="A157" s="247"/>
      <c r="B157" s="247"/>
      <c r="C157" s="247"/>
      <c r="D157" s="247"/>
      <c r="E157" s="247"/>
      <c r="F157" s="213"/>
      <c r="G157" s="271"/>
      <c r="H157" s="214"/>
    </row>
    <row r="158" spans="1:8" x14ac:dyDescent="0.5">
      <c r="A158" s="278" t="s">
        <v>121</v>
      </c>
      <c r="B158" s="278"/>
      <c r="C158" s="278"/>
      <c r="D158" s="278"/>
      <c r="E158" s="279"/>
      <c r="F158" s="215"/>
      <c r="G158" s="272"/>
      <c r="H158" s="216"/>
    </row>
    <row r="159" spans="1:8" x14ac:dyDescent="0.5">
      <c r="A159" s="278"/>
      <c r="B159" s="278"/>
      <c r="C159" s="278"/>
      <c r="D159" s="278"/>
      <c r="E159" s="278"/>
    </row>
    <row r="160" spans="1:8" x14ac:dyDescent="0.5">
      <c r="A160" s="278"/>
      <c r="B160" s="278"/>
      <c r="C160" s="278"/>
      <c r="D160" s="278"/>
      <c r="E160" s="278"/>
    </row>
    <row r="161" spans="1:5" x14ac:dyDescent="0.5">
      <c r="A161" s="278"/>
      <c r="B161" s="278"/>
      <c r="C161" s="278"/>
      <c r="D161" s="278"/>
      <c r="E161" s="278"/>
    </row>
    <row r="162" spans="1:5" x14ac:dyDescent="0.5">
      <c r="A162" s="278"/>
      <c r="B162" s="278"/>
      <c r="C162" s="278"/>
      <c r="D162" s="278"/>
      <c r="E162" s="278"/>
    </row>
  </sheetData>
  <sheetProtection algorithmName="SHA-512" hashValue="MeMnIOUTVql765XpeFAy64TDhVItwmrcoc1UPwbP2c5Way6TGX7ft69gkalKc0+GOfvceavU7QNuU9zenn2MVw==" saltValue="WIFsCJahSC3Cpqfvg6HeuQ==" spinCount="100000" sheet="1" formatColumns="0" selectLockedCells="1"/>
  <mergeCells count="46">
    <mergeCell ref="A157:E157"/>
    <mergeCell ref="A125:D126"/>
    <mergeCell ref="A128:F128"/>
    <mergeCell ref="C131:C132"/>
    <mergeCell ref="E149:E151"/>
    <mergeCell ref="A151:D151"/>
    <mergeCell ref="A152:C152"/>
    <mergeCell ref="A153:C153"/>
    <mergeCell ref="A154:C154"/>
    <mergeCell ref="A155:C155"/>
    <mergeCell ref="A149:A150"/>
    <mergeCell ref="F149:H158"/>
    <mergeCell ref="A156:C156"/>
    <mergeCell ref="A132:A133"/>
    <mergeCell ref="A158:E162"/>
    <mergeCell ref="D142:H143"/>
    <mergeCell ref="A98:A99"/>
    <mergeCell ref="B98:D98"/>
    <mergeCell ref="A112:A113"/>
    <mergeCell ref="B112:D112"/>
    <mergeCell ref="D130:F132"/>
    <mergeCell ref="A117:A118"/>
    <mergeCell ref="B117:D117"/>
    <mergeCell ref="E97:G99"/>
    <mergeCell ref="E108:G111"/>
    <mergeCell ref="A1:F1"/>
    <mergeCell ref="B3:F3"/>
    <mergeCell ref="E4:F4"/>
    <mergeCell ref="A5:A6"/>
    <mergeCell ref="B5:B6"/>
    <mergeCell ref="C5:C6"/>
    <mergeCell ref="D5:D6"/>
    <mergeCell ref="E5:E6"/>
    <mergeCell ref="F5:F6"/>
    <mergeCell ref="B2:D2"/>
    <mergeCell ref="G2:H2"/>
    <mergeCell ref="E2:F2"/>
    <mergeCell ref="A96:D96"/>
    <mergeCell ref="A34:F34"/>
    <mergeCell ref="A36:C36"/>
    <mergeCell ref="A61:C63"/>
    <mergeCell ref="A66:C66"/>
    <mergeCell ref="E36:F36"/>
    <mergeCell ref="E37:F51"/>
    <mergeCell ref="G5:I6"/>
    <mergeCell ref="D37:D38"/>
  </mergeCells>
  <conditionalFormatting sqref="A134:A146">
    <cfRule type="expression" dxfId="0" priority="1">
      <formula>($B134&lt;&gt;"Ja")</formula>
    </cfRule>
  </conditionalFormatting>
  <dataValidations count="10">
    <dataValidation type="decimal" errorStyle="warning" allowBlank="1" showInputMessage="1" showErrorMessage="1" error="Wert erscheint hoch oder negative Werte nicht zulässig! Eingabe prüfen!" sqref="C134:C146" xr:uid="{AE26C683-94E9-4B0E-85BF-901EB5FA5232}">
      <formula1>0</formula1>
      <formula2>0.15</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6" xr:uid="{68D27CAD-A2BD-4F46-BCD3-AA60E3421F15}">
      <formula1>0</formula1>
      <formula2>B110</formula2>
    </dataValidation>
    <dataValidation type="decimal" errorStyle="warning" allowBlank="1" showInputMessage="1" showErrorMessage="1" error="SV-Freiheit besteht nur bis zur Höchstgrenze (Beitragsfrei maximal). Ihre Eingabe ist größer als die Freibetragsgrenze! Bitte auf die Spalte &quot;SV-pflichtig&quot; aufteilen." sqref="B114:B115" xr:uid="{3F642529-96AD-40CB-9EC6-8B539CD3317D}">
      <formula1>0</formula1>
      <formula2>B109</formula2>
    </dataValidation>
    <dataValidation type="decimal" errorStyle="warning" allowBlank="1" showInputMessage="1" showErrorMessage="1" error="Auffällige Eingabe. IdR ist die im KollV vorgesehene arbeitszeit kürzer als 40 Std pro Woche!" sqref="C37" xr:uid="{6BC3BEBF-512C-4838-BA42-461ABF63F796}">
      <formula1>35</formula1>
      <formula2>40</formula2>
    </dataValidation>
    <dataValidation type="decimal" errorStyle="warning" allowBlank="1" showInputMessage="1" showErrorMessage="1" error="Ihre Eingabe ist größer als 5 mal der Beitragsfreibetrag je Woche!" sqref="B120:B124" xr:uid="{5932DF3A-A944-4DA9-B523-41CA830CF60D}">
      <formula1>0</formula1>
      <formula2>5*B98</formula2>
    </dataValidation>
    <dataValidation type="date" operator="greaterThan" allowBlank="1" showInputMessage="1" showErrorMessage="1" error="Datum eingeben (TT.MM.JJJJ)." sqref="B4" xr:uid="{C6CFFA19-2DD6-4A1F-A07A-16BBDD3E1F3D}">
      <formula1>42369</formula1>
    </dataValidation>
    <dataValidation type="list" showInputMessage="1" showErrorMessage="1" sqref="B134:B146" xr:uid="{27BE88D0-C2C3-42A4-8513-3BDD11284FB6}">
      <formula1>$B$132:$B$133</formula1>
    </dataValidation>
    <dataValidation operator="greaterThan" allowBlank="1" showInputMessage="1" showErrorMessage="1" error="Bitte ein gültiges Datum eingeben! (TT.MM.JJJJ)" sqref="C130" xr:uid="{F7075B9A-31CB-42D8-9B67-7CDA3F81B0A0}"/>
    <dataValidation type="decimal" errorStyle="warning" allowBlank="1" showInputMessage="1" showErrorMessage="1" error="SV-Freiheit besteht nur bis zur Höchstgrenze (Beitragsfrei maximal). Ihre Eingabe ist größer als die Freibetragsgrenze! Bitte auf die Spalte &quot;SV-pflichtig&quot; aufteilen." sqref="B111" xr:uid="{59ADB65F-964A-4637-BF36-5FE404490CDC}">
      <formula1>0</formula1>
      <formula2>#REF!</formula2>
    </dataValidation>
    <dataValidation type="decimal" errorStyle="warning" operator="lessThanOrEqual" allowBlank="1" showInputMessage="1" showErrorMessage="1" error="SV-Freiheit besteht nur bis zur Höchstgrenze (Beitragsfrei maximal). Ihre Eingabe ist größer als die Freibetragsgrenze! Bitte auf die Spalte &quot;SV-pflichtig&quot; aufteilen." sqref="B100:B110" xr:uid="{F356EEED-A938-4B6E-B2CF-550A4A2D5F65}">
      <formula1>B$97</formula1>
    </dataValidation>
  </dataValidation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DPNK</vt:lpstr>
      <vt:lpstr>EuM_25</vt:lpstr>
      <vt:lpstr>EuM_25!AufzahlungsSTD</vt:lpstr>
      <vt:lpstr>EuM_25!AufzahlungsStdEURO</vt:lpstr>
      <vt:lpstr>EuM_25!DienstreiseSTD</vt:lpstr>
      <vt:lpstr>EuM_25!DienstreiseTAG</vt:lpstr>
      <vt:lpstr>EuM_25!DienstreiseWOCHE</vt:lpstr>
      <vt:lpstr>EuM_25!ErschwernisZul</vt:lpstr>
      <vt:lpstr>EuM_25!KVBezeichnung</vt:lpstr>
      <vt:lpstr>EuM_25!MehrarbeitsStd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Kropik</dc:creator>
  <cp:lastModifiedBy>Andreas Kropik</cp:lastModifiedBy>
  <cp:lastPrinted>2020-03-31T17:11:50Z</cp:lastPrinted>
  <dcterms:created xsi:type="dcterms:W3CDTF">2020-03-07T16:03:26Z</dcterms:created>
  <dcterms:modified xsi:type="dcterms:W3CDTF">2024-11-29T14:45:53Z</dcterms:modified>
</cp:coreProperties>
</file>